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ample Rou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ddd d mmm yyyy"/>
    <numFmt numFmtId="165" formatCode="0.0"/>
    <numFmt numFmtId="166" formatCode="0.0000"/>
    <numFmt numFmtId="167" formatCode="[h]&quot;h &quot;mm&quot;m&quot;"/>
    <numFmt numFmtId="168" formatCode="ddd d mmm"/>
    <numFmt numFmtId="169" formatCode="d mmm yy"/>
    <numFmt numFmtId="170" formatCode="&quot;US$&quot;#,##0"/>
  </numFmts>
  <fonts count="16">
    <font>
      <name val="Calibri"/>
      <family val="2"/>
      <color theme="1"/>
      <sz val="11"/>
      <scheme val="minor"/>
    </font>
    <font>
      <name val="Arial"/>
      <color rgb="002B2B2B"/>
      <sz val="10"/>
    </font>
    <font>
      <name val="Georgia"/>
      <b val="1"/>
      <color rgb="002F4A3A"/>
      <sz val="22"/>
    </font>
    <font>
      <name val="Georgia"/>
      <i val="1"/>
      <color rgb="00B5623B"/>
      <sz val="11"/>
    </font>
    <font>
      <name val="Georgia"/>
      <b val="1"/>
      <color rgb="00FFFFFF"/>
      <sz val="12"/>
    </font>
    <font>
      <name val="Arial"/>
      <b val="1"/>
      <color rgb="002B2B2B"/>
      <sz val="10"/>
    </font>
    <font>
      <name val="Arial"/>
      <i val="1"/>
      <color rgb="007A6E62"/>
      <sz val="10"/>
    </font>
    <font>
      <name val="Arial"/>
      <b val="1"/>
      <color rgb="002F4A3A"/>
      <sz val="10"/>
    </font>
    <font>
      <name val="Arial"/>
      <b val="1"/>
      <color rgb="00FFFFFF"/>
      <sz val="10"/>
    </font>
    <font>
      <name val="Arial"/>
      <color rgb="001F5C99"/>
      <sz val="10"/>
      <u val="single"/>
    </font>
    <font>
      <name val="Arial"/>
      <i val="1"/>
      <color rgb="007A6E62"/>
      <sz val="9"/>
    </font>
    <font>
      <name val="Arial"/>
      <color rgb="007A6E62"/>
      <sz val="10"/>
    </font>
    <font>
      <name val="Arial"/>
      <b val="1"/>
    </font>
    <font>
      <name val="Arial"/>
      <b val="1"/>
      <color rgb="009A4A2E"/>
      <sz val="10"/>
    </font>
    <font>
      <name val="Arial"/>
      <b val="1"/>
      <color rgb="00FFFFFF"/>
      <sz val="11"/>
    </font>
    <font>
      <name val="Arial"/>
      <b val="1"/>
      <color rgb="00B5603B"/>
      <sz val="11"/>
      <u val="single"/>
    </font>
  </fonts>
  <fills count="9">
    <fill>
      <patternFill/>
    </fill>
    <fill>
      <patternFill patternType="gray125"/>
    </fill>
    <fill>
      <patternFill patternType="solid">
        <fgColor rgb="00FAF6EF"/>
        <bgColor rgb="00FAF6EF"/>
      </patternFill>
    </fill>
    <fill>
      <patternFill patternType="solid">
        <fgColor rgb="002F4A3A"/>
        <bgColor rgb="002F4A3A"/>
      </patternFill>
    </fill>
    <fill>
      <patternFill patternType="solid">
        <fgColor rgb="00FFFFFF"/>
        <bgColor rgb="00FFFFFF"/>
      </patternFill>
    </fill>
    <fill>
      <patternFill patternType="solid">
        <fgColor rgb="00FFF3D1"/>
        <bgColor rgb="00FFF3D1"/>
      </patternFill>
    </fill>
    <fill>
      <patternFill patternType="solid">
        <fgColor rgb="00B5623B"/>
        <bgColor rgb="00B5623B"/>
      </patternFill>
    </fill>
    <fill>
      <patternFill patternType="solid">
        <fgColor rgb="00EFE5D5"/>
        <bgColor rgb="00EFE5D5"/>
      </patternFill>
    </fill>
    <fill>
      <patternFill patternType="solid">
        <fgColor rgb="00B5603B"/>
      </patternFill>
    </fill>
  </fills>
  <borders count="8">
    <border>
      <left/>
      <right/>
      <top/>
      <bottom/>
      <diagonal/>
    </border>
    <border>
      <bottom style="medium">
        <color rgb="00B5623B"/>
      </bottom>
    </border>
    <border>
      <left style="thin">
        <color rgb="00D8CCB8"/>
      </left>
      <right style="thin">
        <color rgb="00D8CCB8"/>
      </right>
      <top style="thin">
        <color rgb="00D8CCB8"/>
      </top>
      <bottom style="thin">
        <color rgb="00D8CCB8"/>
      </bottom>
    </border>
    <border>
      <left/>
      <right/>
      <top style="thin">
        <color rgb="00D8CCB8"/>
      </top>
      <bottom/>
      <diagonal/>
    </border>
    <border>
      <left/>
      <right style="thin">
        <color rgb="00D8CCB8"/>
      </right>
      <top style="thin">
        <color rgb="00D8CCB8"/>
      </top>
      <bottom/>
      <diagonal/>
    </border>
    <border>
      <left/>
      <right/>
      <top style="thin">
        <color rgb="00D8CCB8"/>
      </top>
      <bottom style="thin">
        <color rgb="00D8CCB8"/>
      </bottom>
      <diagonal/>
    </border>
    <border>
      <left/>
      <right style="thin">
        <color rgb="00D8CCB8"/>
      </right>
      <top style="thin">
        <color rgb="00D8CCB8"/>
      </top>
      <bottom style="thin">
        <color rgb="00D8CCB8"/>
      </bottom>
      <diagonal/>
    </border>
    <border>
      <left/>
      <right/>
      <top/>
      <bottom style="medium">
        <color rgb="00B5623B"/>
      </bottom>
      <diagonal/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1" fillId="2" borderId="1" pivotButton="0" quotePrefix="0" xfId="0"/>
    <xf numFmtId="0" fontId="4" fillId="3" borderId="0" applyAlignment="1" pivotButton="0" quotePrefix="0" xfId="0">
      <alignment vertical="center"/>
    </xf>
    <xf numFmtId="0" fontId="1" fillId="3" borderId="0" pivotButton="0" quotePrefix="0" xfId="0"/>
    <xf numFmtId="0" fontId="1" fillId="2" borderId="0" applyAlignment="1" pivotButton="0" quotePrefix="0" xfId="0">
      <alignment vertical="top" wrapText="1"/>
    </xf>
    <xf numFmtId="0" fontId="5" fillId="4" borderId="2" applyAlignment="1" pivotButton="0" quotePrefix="0" xfId="0">
      <alignment vertical="top" wrapText="1"/>
    </xf>
    <xf numFmtId="164" fontId="1" fillId="5" borderId="2" applyAlignment="1" pivotButton="0" quotePrefix="0" xfId="0">
      <alignment vertical="top" wrapText="1"/>
    </xf>
    <xf numFmtId="0" fontId="6" fillId="4" borderId="2" applyAlignment="1" pivotButton="0" quotePrefix="0" xfId="0">
      <alignment vertical="top" wrapText="1"/>
    </xf>
    <xf numFmtId="0" fontId="0" fillId="0" borderId="5" pivotButton="0" quotePrefix="0" xfId="0"/>
    <xf numFmtId="0" fontId="0" fillId="0" borderId="6" pivotButton="0" quotePrefix="0" xfId="0"/>
    <xf numFmtId="1" fontId="1" fillId="5" borderId="2" applyAlignment="1" pivotButton="0" quotePrefix="0" xfId="0">
      <alignment vertical="top" wrapText="1"/>
    </xf>
    <xf numFmtId="165" fontId="1" fillId="5" borderId="2" applyAlignment="1" pivotButton="0" quotePrefix="0" xfId="0">
      <alignment vertical="top" wrapText="1"/>
    </xf>
    <xf numFmtId="9" fontId="1" fillId="5" borderId="2" applyAlignment="1" pivotButton="0" quotePrefix="0" xfId="0">
      <alignment vertical="top" wrapText="1"/>
    </xf>
    <xf numFmtId="0" fontId="1" fillId="5" borderId="2" applyAlignment="1" pivotButton="0" quotePrefix="0" xfId="0">
      <alignment vertical="top" wrapText="1"/>
    </xf>
    <xf numFmtId="166" fontId="1" fillId="5" borderId="2" applyAlignment="1" pivotButton="0" quotePrefix="0" xfId="0">
      <alignment vertical="top" wrapText="1"/>
    </xf>
    <xf numFmtId="2" fontId="1" fillId="5" borderId="2" applyAlignment="1" pivotButton="0" quotePrefix="0" xfId="0">
      <alignment vertical="top" wrapText="1"/>
    </xf>
    <xf numFmtId="1" fontId="7" fillId="4" borderId="2" applyAlignment="1" pivotButton="0" quotePrefix="0" xfId="0">
      <alignment vertical="top" wrapText="1"/>
    </xf>
    <xf numFmtId="164" fontId="7" fillId="4" borderId="2" applyAlignment="1" pivotButton="0" quotePrefix="0" xfId="0">
      <alignment vertical="top" wrapText="1"/>
    </xf>
    <xf numFmtId="167" fontId="7" fillId="4" borderId="2" applyAlignment="1" pivotButton="0" quotePrefix="0" xfId="0">
      <alignment vertical="top" wrapText="1"/>
    </xf>
    <xf numFmtId="0" fontId="7" fillId="4" borderId="2" applyAlignment="1" pivotButton="0" quotePrefix="0" xfId="0">
      <alignment vertical="top" wrapText="1"/>
    </xf>
    <xf numFmtId="0" fontId="1" fillId="4" borderId="2" applyAlignment="1" pivotButton="0" quotePrefix="0" xfId="0">
      <alignment vertical="top" wrapText="1"/>
    </xf>
    <xf numFmtId="0" fontId="8" fillId="2" borderId="2" applyAlignment="1" pivotButton="0" quotePrefix="0" xfId="0">
      <alignment horizontal="center" vertical="center" wrapText="1"/>
    </xf>
    <xf numFmtId="0" fontId="8" fillId="6" borderId="2" applyAlignment="1" pivotButton="0" quotePrefix="0" xfId="0">
      <alignment horizontal="center" vertical="center" wrapText="1"/>
    </xf>
    <xf numFmtId="0" fontId="9" fillId="4" borderId="2" applyAlignment="1" pivotButton="0" quotePrefix="0" xfId="0">
      <alignment vertical="top" wrapText="1"/>
    </xf>
    <xf numFmtId="0" fontId="10" fillId="2" borderId="0" pivotButton="0" quotePrefix="0" xfId="0"/>
    <xf numFmtId="0" fontId="5" fillId="4" borderId="2" applyAlignment="1" pivotButton="0" quotePrefix="0" xfId="0">
      <alignment horizontal="center" vertical="top" wrapText="1"/>
    </xf>
    <xf numFmtId="168" fontId="1" fillId="4" borderId="2" applyAlignment="1" pivotButton="0" quotePrefix="0" xfId="0">
      <alignment vertical="top" wrapText="1"/>
    </xf>
    <xf numFmtId="167" fontId="1" fillId="4" borderId="2" applyAlignment="1" pivotButton="0" quotePrefix="0" xfId="0">
      <alignment horizontal="center" vertical="top" wrapText="1"/>
    </xf>
    <xf numFmtId="1" fontId="1" fillId="4" borderId="2" applyAlignment="1" pivotButton="0" quotePrefix="0" xfId="0">
      <alignment horizontal="center" vertical="top" wrapText="1"/>
    </xf>
    <xf numFmtId="0" fontId="11" fillId="4" borderId="2" applyAlignment="1" pivotButton="0" quotePrefix="0" xfId="0">
      <alignment vertical="top" wrapText="1"/>
    </xf>
    <xf numFmtId="3" fontId="5" fillId="4" borderId="2" applyAlignment="1" pivotButton="0" quotePrefix="0" xfId="0">
      <alignment horizontal="center" vertical="top" wrapText="1"/>
    </xf>
    <xf numFmtId="0" fontId="12" fillId="2" borderId="0" pivotButton="0" quotePrefix="0" xfId="0"/>
    <xf numFmtId="167" fontId="5" fillId="4" borderId="2" applyAlignment="1" pivotButton="0" quotePrefix="0" xfId="0">
      <alignment horizontal="center" vertical="top" wrapText="1"/>
    </xf>
    <xf numFmtId="1" fontId="5" fillId="4" borderId="2" applyAlignment="1" pivotButton="0" quotePrefix="0" xfId="0">
      <alignment horizontal="center" vertical="top" wrapText="1"/>
    </xf>
    <xf numFmtId="0" fontId="10" fillId="2" borderId="1" pivotButton="0" quotePrefix="0" xfId="0"/>
    <xf numFmtId="169" fontId="1" fillId="4" borderId="2" applyAlignment="1" pivotButton="0" quotePrefix="0" xfId="0">
      <alignment vertical="top" wrapText="1"/>
    </xf>
    <xf numFmtId="0" fontId="1" fillId="4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vertical="top" wrapText="1"/>
    </xf>
    <xf numFmtId="167" fontId="1" fillId="5" borderId="2" applyAlignment="1" pivotButton="0" quotePrefix="0" xfId="0">
      <alignment vertical="top" wrapText="1"/>
    </xf>
    <xf numFmtId="3" fontId="1" fillId="5" borderId="2" applyAlignment="1" pivotButton="0" quotePrefix="0" xfId="0">
      <alignment vertical="top" wrapText="1"/>
    </xf>
    <xf numFmtId="0" fontId="11" fillId="4" borderId="2" applyAlignment="1" pivotButton="0" quotePrefix="0" xfId="0">
      <alignment vertical="top"/>
    </xf>
    <xf numFmtId="1" fontId="11" fillId="4" borderId="2" applyAlignment="1" pivotButton="0" quotePrefix="0" xfId="0">
      <alignment vertical="top" wrapText="1"/>
    </xf>
    <xf numFmtId="3" fontId="5" fillId="4" borderId="2" applyAlignment="1" pivotButton="0" quotePrefix="0" xfId="0">
      <alignment vertical="top" wrapText="1"/>
    </xf>
    <xf numFmtId="3" fontId="7" fillId="4" borderId="2" applyAlignment="1" pivotButton="0" quotePrefix="0" xfId="0">
      <alignment vertical="top" wrapText="1"/>
    </xf>
    <xf numFmtId="3" fontId="1" fillId="4" borderId="2" applyAlignment="1" pivotButton="0" quotePrefix="0" xfId="0">
      <alignment vertical="top" wrapText="1"/>
    </xf>
    <xf numFmtId="9" fontId="1" fillId="4" borderId="2" applyAlignment="1" pivotButton="0" quotePrefix="0" xfId="0">
      <alignment vertical="top" wrapText="1"/>
    </xf>
    <xf numFmtId="9" fontId="5" fillId="4" borderId="2" applyAlignment="1" pivotButton="0" quotePrefix="0" xfId="0">
      <alignment vertical="top" wrapText="1"/>
    </xf>
    <xf numFmtId="3" fontId="1" fillId="4" borderId="2" applyAlignment="1" pivotButton="0" quotePrefix="0" xfId="0">
      <alignment horizontal="center" vertical="top" wrapText="1"/>
    </xf>
    <xf numFmtId="170" fontId="1" fillId="4" borderId="2" applyAlignment="1" pivotButton="0" quotePrefix="0" xfId="0">
      <alignment horizontal="center" vertical="top" wrapText="1"/>
    </xf>
    <xf numFmtId="3" fontId="7" fillId="4" borderId="2" applyAlignment="1" pivotButton="0" quotePrefix="0" xfId="0">
      <alignment horizontal="center" vertical="top" wrapText="1"/>
    </xf>
    <xf numFmtId="4" fontId="1" fillId="4" borderId="2" applyAlignment="1" pivotButton="0" quotePrefix="0" xfId="0">
      <alignment horizontal="center" vertical="top" wrapText="1"/>
    </xf>
    <xf numFmtId="0" fontId="13" fillId="4" borderId="2" applyAlignment="1" pivotButton="0" quotePrefix="0" xfId="0">
      <alignment horizontal="center" vertical="top" wrapText="1"/>
    </xf>
    <xf numFmtId="9" fontId="7" fillId="4" borderId="2" applyAlignment="1" pivotButton="0" quotePrefix="0" xfId="0">
      <alignment vertical="top" wrapText="1"/>
    </xf>
    <xf numFmtId="0" fontId="1" fillId="5" borderId="2" applyAlignment="1" pivotButton="0" quotePrefix="0" xfId="0">
      <alignment horizontal="center" vertical="top" wrapText="1"/>
    </xf>
    <xf numFmtId="0" fontId="11" fillId="5" borderId="2" applyAlignment="1" pivotButton="0" quotePrefix="0" xfId="0">
      <alignment vertical="top" wrapText="1"/>
    </xf>
    <xf numFmtId="0" fontId="14" fillId="8" borderId="1" applyAlignment="1" pivotButton="0" quotePrefix="0" xfId="0">
      <alignment vertical="center" wrapText="1"/>
    </xf>
    <xf numFmtId="0" fontId="0" fillId="0" borderId="7" pivotButton="0" quotePrefix="0" xfId="0"/>
    <xf numFmtId="0" fontId="15" fillId="2" borderId="0" pivotButton="0" quotePrefix="0" xfId="0"/>
    <xf numFmtId="164" fontId="1" fillId="5" borderId="2" applyAlignment="1" pivotButton="0" quotePrefix="0" xfId="0">
      <alignment vertical="top" wrapText="1"/>
    </xf>
    <xf numFmtId="165" fontId="1" fillId="5" borderId="2" applyAlignment="1" pivotButton="0" quotePrefix="0" xfId="0">
      <alignment vertical="top" wrapText="1"/>
    </xf>
    <xf numFmtId="0" fontId="1" fillId="0" borderId="2" applyAlignment="1" pivotButton="0" quotePrefix="0" xfId="0">
      <alignment vertical="top" wrapText="1"/>
    </xf>
    <xf numFmtId="166" fontId="1" fillId="0" borderId="2" applyAlignment="1" pivotButton="0" quotePrefix="0" xfId="0">
      <alignment vertical="top" wrapText="1"/>
    </xf>
    <xf numFmtId="164" fontId="7" fillId="4" borderId="2" applyAlignment="1" pivotButton="0" quotePrefix="0" xfId="0">
      <alignment vertical="top" wrapText="1"/>
    </xf>
    <xf numFmtId="167" fontId="7" fillId="4" borderId="2" applyAlignment="1" pivotButton="0" quotePrefix="0" xfId="0">
      <alignment vertical="top" wrapText="1"/>
    </xf>
    <xf numFmtId="168" fontId="1" fillId="4" borderId="2" applyAlignment="1" pivotButton="0" quotePrefix="0" xfId="0">
      <alignment vertical="top" wrapText="1"/>
    </xf>
    <xf numFmtId="167" fontId="1" fillId="4" borderId="2" applyAlignment="1" pivotButton="0" quotePrefix="0" xfId="0">
      <alignment horizontal="center" vertical="top" wrapText="1"/>
    </xf>
    <xf numFmtId="0" fontId="12" fillId="0" borderId="0" pivotButton="0" quotePrefix="0" xfId="0"/>
    <xf numFmtId="167" fontId="12" fillId="0" borderId="0" pivotButton="0" quotePrefix="0" xfId="0"/>
    <xf numFmtId="0" fontId="0" fillId="0" borderId="0" applyAlignment="1" pivotButton="0" quotePrefix="0" xfId="0">
      <alignment vertical="top" wrapText="1"/>
    </xf>
    <xf numFmtId="0" fontId="14" fillId="8" borderId="0" applyAlignment="1" pivotButton="0" quotePrefix="0" xfId="0">
      <alignment vertical="center" wrapText="1"/>
    </xf>
    <xf numFmtId="0" fontId="15" fillId="0" borderId="0" pivotButton="0" quotePrefix="0" xfId="0"/>
  </cellXfs>
  <cellStyles count="1">
    <cellStyle name="Normal" xfId="0" builtinId="0" hidden="0"/>
  </cellStyles>
  <dxfs count="6">
    <dxf>
      <font>
        <b val="1"/>
        <color rgb="008A2E12"/>
      </font>
      <fill>
        <patternFill patternType="solid">
          <fgColor rgb="00F6D8CC"/>
          <bgColor rgb="00F6D8CC"/>
        </patternFill>
      </fill>
    </dxf>
    <dxf>
      <fill>
        <patternFill patternType="solid">
          <fgColor rgb="00F6D8CC"/>
          <bgColor rgb="00F6D8CC"/>
        </patternFill>
      </fill>
    </dxf>
    <dxf>
      <fill>
        <patternFill patternType="solid">
          <fgColor rgb="00FBE7B5"/>
          <bgColor rgb="00FBE7B5"/>
        </patternFill>
      </fill>
    </dxf>
    <dxf>
      <fill>
        <patternFill patternType="solid">
          <fgColor rgb="00DCE6DA"/>
          <bgColor rgb="00DCE6DA"/>
        </patternFill>
      </fill>
    </dxf>
    <dxf>
      <font>
        <b val="1"/>
        <color rgb="002F4A3A"/>
      </font>
      <fill>
        <patternFill patternType="solid">
          <fgColor rgb="00DCE6DA"/>
          <bgColor rgb="00DCE6DA"/>
        </patternFill>
      </fill>
    </dxf>
    <dxf>
      <font>
        <strike val="1"/>
        <color rgb="007A8A7A"/>
      </font>
      <fill>
        <patternFill patternType="solid">
          <fgColor rgb="00DCE6DA"/>
          <bgColor rgb="00DCE6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nzgiftfinder.com/trip-planner/" TargetMode="External" Id="rId1"/><Relationship Type="http://schemas.openxmlformats.org/officeDocument/2006/relationships/hyperlink" Target="https://simpleflying.com/18-hour-air-new-zealands-10-longest-flights/" TargetMode="External" Id="rId2"/><Relationship Type="http://schemas.openxmlformats.org/officeDocument/2006/relationships/hyperlink" Target="https://www.flightconnections.com/flights-to-auckland-akl" TargetMode="External" Id="rId3"/><Relationship Type="http://schemas.openxmlformats.org/officeDocument/2006/relationships/hyperlink" Target="https://simpleflying.com/18-hour-air-new-zealands-10-longest-flights/" TargetMode="External" Id="rId4"/><Relationship Type="http://schemas.openxmlformats.org/officeDocument/2006/relationships/hyperlink" Target="https://www.businesstraveller.com/business-travel/qantas-to-fly-daily-between-auckland-and-new-york-next-summer/" TargetMode="External" Id="rId5"/><Relationship Type="http://schemas.openxmlformats.org/officeDocument/2006/relationships/hyperlink" Target="https://www.flightconnections.com/flights-to-auckland-akl" TargetMode="External" Id="rId6"/><Relationship Type="http://schemas.openxmlformats.org/officeDocument/2006/relationships/hyperlink" Target="https://oceaniaaviationinsider.com/articles/hawaiian-airlines-ends-seasonal-auckland-service-citing-economic-pressures" TargetMode="External" Id="rId7"/><Relationship Type="http://schemas.openxmlformats.org/officeDocument/2006/relationships/hyperlink" Target="https://www.christchurchairport.kiwi/travellers/flights/flight-schedules/" TargetMode="External" Id="rId8"/><Relationship Type="http://schemas.openxmlformats.org/officeDocument/2006/relationships/hyperlink" Target="https://www.christchurchairport.co.nz/about-us/who-we-are/media/2026/christchurch-airports-biggest-ever-international-summer-takes-flight/" TargetMode="External" Id="rId9"/><Relationship Type="http://schemas.openxmlformats.org/officeDocument/2006/relationships/hyperlink" Target="https://www.christchurchairport.kiwi/travellers/flights/flight-schedules/" TargetMode="External" Id="rId10"/><Relationship Type="http://schemas.openxmlformats.org/officeDocument/2006/relationships/hyperlink" Target="https://www.airnewzealand.co.nz/flights/en-nz/flights-from-auckland-to-christchurch" TargetMode="External" Id="rId11"/><Relationship Type="http://schemas.openxmlformats.org/officeDocument/2006/relationships/hyperlink" Target="https://www.airnewzealand.co.nz/flights/queenstown-to-auckland" TargetMode="External" Id="rId12"/><Relationship Type="http://schemas.openxmlformats.org/officeDocument/2006/relationships/hyperlink" Target="https://www.queenstownairport.co.nz/corporate/news-media/media-releases/trans-tasman-travel/" TargetMode="External" Id="rId13"/><Relationship Type="http://schemas.openxmlformats.org/officeDocument/2006/relationships/hyperlink" Target="https://www.interislander.co.nz/" TargetMode="External" Id="rId14"/></Relationships>
</file>

<file path=xl/worksheets/_rels/sheet2.xml.rels><Relationships xmlns="http://schemas.openxmlformats.org/package/2006/relationships"><Relationship Type="http://schemas.openxmlformats.org/officeDocument/2006/relationships/hyperlink" Target="https://www.google.com/maps/dir/?api=1&amp;origin=Christchurch+Airport%2C+New+Zealand&amp;destination=Christchurch%2C+New+Zealand&amp;travelmode=driving" TargetMode="External" Id="rId1"/><Relationship Type="http://schemas.openxmlformats.org/officeDocument/2006/relationships/hyperlink" Target="https://www.google.com/maps/dir/?api=1&amp;origin=Christchurch%2C+New+Zealand&amp;destination=Kaikoura%2C+New+Zealand&amp;travelmode=driving" TargetMode="External" Id="rId2"/><Relationship Type="http://schemas.openxmlformats.org/officeDocument/2006/relationships/hyperlink" Target="https://www.google.com/maps/dir/?api=1&amp;origin=Kaikoura%2C+New+Zealand&amp;destination=Blenheim%2C+New+Zealand&amp;travelmode=driving" TargetMode="External" Id="rId3"/><Relationship Type="http://schemas.openxmlformats.org/officeDocument/2006/relationships/hyperlink" Target="https://www.google.com/maps/dir/?api=1&amp;origin=Blenheim%2C+New+Zealand&amp;destination=Nelson%2C+New+Zealand&amp;travelmode=driving" TargetMode="External" Id="rId4"/><Relationship Type="http://schemas.openxmlformats.org/officeDocument/2006/relationships/hyperlink" Target="https://nzgiftfinder.com/trip-planner/" TargetMode="External" Id="rId5"/></Relationships>
</file>

<file path=xl/worksheets/sheet1.xml><?xml version="1.0" encoding="utf-8"?>
<worksheet xmlns="http://schemas.openxmlformats.org/spreadsheetml/2006/main">
  <sheetPr>
    <tabColor rgb="002F4A3A"/>
    <outlinePr summaryBelow="1" summaryRight="1"/>
    <pageSetUpPr fitToPage="1"/>
  </sheetPr>
  <dimension ref="A1:I2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46" customWidth="1" min="2" max="2"/>
    <col width="30" customWidth="1" min="3" max="3"/>
    <col width="62" customWidth="1" min="4" max="4"/>
    <col width="16" customWidth="1" min="5" max="5"/>
    <col width="14" customWidth="1" min="6" max="6"/>
    <col width="14" customWidth="1" min="7" max="7"/>
    <col width="14" customWidth="1" min="8" max="8"/>
    <col width="2" customWidth="1" min="9" max="9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2" t="inlineStr">
        <is>
          <t>NZ Family Road-Trip Planner: South Island</t>
        </is>
      </c>
      <c r="C2" s="1" t="n"/>
      <c r="D2" s="1" t="n"/>
      <c r="E2" s="1" t="n"/>
      <c r="F2" s="1" t="n"/>
      <c r="G2" s="1" t="n"/>
      <c r="H2" s="1" t="n"/>
      <c r="I2" s="1" t="n"/>
    </row>
    <row r="3">
      <c r="A3" s="1" t="n"/>
      <c r="B3" s="3" t="inlineStr">
        <is>
          <t>by Eliza Grove · NZ Gift Finder · nzgiftfinder.com    (FREE sample, Days 1-5. Prices &amp; schedules checked 9 Oct 2026)</t>
        </is>
      </c>
      <c r="C3" s="1" t="n"/>
      <c r="D3" s="1" t="n"/>
      <c r="E3" s="1" t="n"/>
      <c r="F3" s="1" t="n"/>
      <c r="G3" s="1" t="n"/>
      <c r="H3" s="1" t="n"/>
      <c r="I3" s="1" t="n"/>
    </row>
    <row r="4" ht="62" customHeight="1">
      <c r="A4" s="1" t="n"/>
      <c r="B4" s="58" t="inlineStr">
        <is>
          <t>FREE SAMPLE: Days 1-5 only (Christchurch &gt; Kaikoura &gt; Blenheim &gt; Nelson). The full 21-day planner (Christchurch to Queenstown) adds the editable Day-by-Day plan, a Budget in NZ$ + your currency, named family stays and activity prices with sources, Bookings &amp; Seasonal Checks, and a Packing List: nzgiftfinder.com/trip-planner</t>
        </is>
      </c>
      <c r="C4" s="59" t="n"/>
      <c r="D4" s="59" t="n"/>
      <c r="E4" s="59" t="n"/>
      <c r="F4" s="59" t="n"/>
      <c r="G4" s="4" t="n"/>
      <c r="H4" s="4" t="n"/>
      <c r="I4" s="1" t="n"/>
    </row>
    <row r="5">
      <c r="A5" s="1" t="n"/>
      <c r="B5" s="60" t="inlineStr">
        <is>
          <t>Get the full 21-day planner: nzgiftfinder.com/trip-planner</t>
        </is>
      </c>
      <c r="C5" s="1" t="n"/>
      <c r="D5" s="1" t="n"/>
      <c r="E5" s="1" t="n"/>
      <c r="F5" s="1" t="n"/>
      <c r="G5" s="1" t="n"/>
      <c r="H5" s="1" t="n"/>
      <c r="I5" s="1" t="n"/>
    </row>
    <row r="6" ht="22" customHeight="1">
      <c r="A6" s="1" t="n"/>
      <c r="B6" s="5" t="inlineStr">
        <is>
          <t>1  ·  Make your own copy (2 minutes)</t>
        </is>
      </c>
      <c r="C6" s="6" t="n"/>
      <c r="D6" s="6" t="n"/>
      <c r="E6" s="6" t="n"/>
      <c r="F6" s="6" t="n"/>
      <c r="G6" s="6" t="n"/>
      <c r="H6" s="6" t="n"/>
      <c r="I6" s="1" t="n"/>
    </row>
    <row r="7" ht="30" customHeight="1">
      <c r="A7" s="1" t="n"/>
      <c r="B7" s="7" t="inlineStr">
        <is>
          <t>1.  Google Sheets: File &gt; Import (or upload the .xlsx), then edit your copy.</t>
        </is>
      </c>
      <c r="I7" s="1" t="n"/>
    </row>
    <row r="8" ht="30" customHeight="1">
      <c r="A8" s="1" t="n"/>
      <c r="B8" s="7" t="inlineStr">
        <is>
          <t>2.  Excel/Numbers: open the .xlsx and Save As under a new name. All formulas use functions that work in Sheets and Excel.</t>
        </is>
      </c>
      <c r="I8" s="1" t="n"/>
    </row>
    <row r="9" ht="30" customHeight="1">
      <c r="A9" s="1" t="n"/>
      <c r="B9" s="7" t="inlineStr">
        <is>
          <t>3.  Yellow cells are yours to change. White cells calculate automatically, so please don't type over them.</t>
        </is>
      </c>
      <c r="I9" s="1" t="n"/>
    </row>
    <row r="10" ht="30" customHeight="1">
      <c r="A10" s="1" t="n"/>
      <c r="B10" s="7" t="inlineStr">
        <is>
          <t>4.  This free sample has two tabs: Start Here and Sample Route (Days 1-5). The full 21-day planner is at nzgiftfinder.com/trip-planner.</t>
        </is>
      </c>
      <c r="I10" s="1" t="n"/>
    </row>
    <row r="11" ht="30" customHeight="1">
      <c r="A11" s="1" t="n"/>
      <c r="B11" s="7" t="inlineStr">
        <is>
          <t>5.  Drive times are routing-engine estimates (OSRM + Valhalla, the slower of the two). Every leg has a 'Check on Google Maps' link. Confirm times close to your date, because roadworks and slips change things.</t>
        </is>
      </c>
      <c r="I11" s="1" t="n"/>
    </row>
    <row r="12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</row>
    <row r="13" ht="22" customHeight="1">
      <c r="A13" s="1" t="n"/>
      <c r="B13" s="5" t="inlineStr">
        <is>
          <t>2  ·  Your trip inputs</t>
        </is>
      </c>
      <c r="C13" s="6" t="n"/>
      <c r="D13" s="6" t="n"/>
      <c r="E13" s="6" t="n"/>
      <c r="F13" s="6" t="n"/>
      <c r="G13" s="6" t="n"/>
      <c r="H13" s="6" t="n"/>
      <c r="I13" s="1" t="n"/>
    </row>
    <row r="14" ht="28" customHeight="1">
      <c r="A14" s="1" t="n"/>
      <c r="B14" s="8" t="inlineStr">
        <is>
          <t>Trip start date (Day 1 = the day you land in Christchurch)</t>
        </is>
      </c>
      <c r="C14" s="61" t="n">
        <v>46398</v>
      </c>
      <c r="D14" s="10" t="inlineStr">
        <is>
          <t>Example date, so change it. Every date in the planner updates.</t>
        </is>
      </c>
      <c r="E14" s="11" t="n"/>
      <c r="F14" s="11" t="n"/>
      <c r="G14" s="11" t="n"/>
      <c r="H14" s="12" t="n"/>
      <c r="I14" s="1" t="n"/>
    </row>
    <row r="15" ht="28" customHeight="1">
      <c r="A15" s="1" t="n"/>
      <c r="B15" s="8" t="inlineStr">
        <is>
          <t>Number of adults</t>
        </is>
      </c>
      <c r="C15" s="13" t="n">
        <v>2</v>
      </c>
      <c r="D15" s="10" t="inlineStr"/>
      <c r="E15" s="11" t="n"/>
      <c r="F15" s="11" t="n"/>
      <c r="G15" s="11" t="n"/>
      <c r="H15" s="12" t="n"/>
      <c r="I15" s="1" t="n"/>
    </row>
    <row r="16" ht="28" customHeight="1">
      <c r="A16" s="1" t="n"/>
      <c r="B16" s="8" t="inlineStr">
        <is>
          <t>Kid 1 age</t>
        </is>
      </c>
      <c r="C16" s="13" t="n">
        <v>9</v>
      </c>
      <c r="D16" s="10" t="inlineStr">
        <is>
          <t>Leave blank if not needed. NZ law: under-7s must ride in an approved child restraint (NZTA).</t>
        </is>
      </c>
      <c r="E16" s="11" t="n"/>
      <c r="F16" s="11" t="n"/>
      <c r="G16" s="11" t="n"/>
      <c r="H16" s="12" t="n"/>
      <c r="I16" s="1" t="n"/>
    </row>
    <row r="17" ht="28" customHeight="1">
      <c r="A17" s="1" t="n"/>
      <c r="B17" s="8" t="inlineStr">
        <is>
          <t>Kid 2 age</t>
        </is>
      </c>
      <c r="C17" s="13" t="n">
        <v>6</v>
      </c>
      <c r="D17" s="10" t="inlineStr"/>
      <c r="E17" s="11" t="n"/>
      <c r="F17" s="11" t="n"/>
      <c r="G17" s="11" t="n"/>
      <c r="H17" s="12" t="n"/>
      <c r="I17" s="1" t="n"/>
    </row>
    <row r="18" ht="28" customHeight="1">
      <c r="A18" s="1" t="n"/>
      <c r="B18" s="8" t="inlineStr">
        <is>
          <t>Kid 3 age</t>
        </is>
      </c>
      <c r="C18" s="13" t="n"/>
      <c r="D18" s="10" t="inlineStr"/>
      <c r="E18" s="11" t="n"/>
      <c r="F18" s="11" t="n"/>
      <c r="G18" s="11" t="n"/>
      <c r="H18" s="12" t="n"/>
      <c r="I18" s="1" t="n"/>
    </row>
    <row r="19" ht="28" customHeight="1">
      <c r="A19" s="1" t="n"/>
      <c r="B19" s="8" t="inlineStr">
        <is>
          <t>Kid 4 age</t>
        </is>
      </c>
      <c r="C19" s="13" t="n"/>
      <c r="D19" s="10" t="inlineStr"/>
      <c r="E19" s="11" t="n"/>
      <c r="F19" s="11" t="n"/>
      <c r="G19" s="11" t="n"/>
      <c r="H19" s="12" t="n"/>
      <c r="I19" s="1" t="n"/>
    </row>
    <row r="20" ht="28" customHeight="1">
      <c r="A20" s="1" t="n"/>
      <c r="B20" s="8" t="inlineStr">
        <is>
          <t>Max comfortable driving hours per day</t>
        </is>
      </c>
      <c r="C20" s="62" t="n">
        <v>3</v>
      </c>
      <c r="D20" s="10" t="inlineStr">
        <is>
          <t>Default 3h (family travel guides commonly suggest 2-3h a day with young kids). Days over this get flagged on Sample Route.</t>
        </is>
      </c>
      <c r="E20" s="11" t="n"/>
      <c r="F20" s="11" t="n"/>
      <c r="G20" s="11" t="n"/>
      <c r="H20" s="12" t="n"/>
      <c r="I20" s="1" t="n"/>
    </row>
    <row r="21" ht="28" customHeight="1">
      <c r="A21" s="1" t="n"/>
      <c r="B21" s="8" t="inlineStr">
        <is>
          <t>Drive-time buffer % (added to routing estimates)</t>
        </is>
      </c>
      <c r="C21" s="15" t="n">
        <v>0</v>
      </c>
      <c r="D21" s="10" t="inlineStr">
        <is>
          <t>Default 0%. We don't publish a padding figure: set your own if you stop often (toilet stops, car-sick kids, photos).</t>
        </is>
      </c>
      <c r="E21" s="11" t="n"/>
      <c r="F21" s="11" t="n"/>
      <c r="G21" s="11" t="n"/>
      <c r="H21" s="12" t="n"/>
      <c r="I21" s="1" t="n"/>
    </row>
    <row r="22" ht="28" customHeight="1">
      <c r="A22" s="1" t="n"/>
      <c r="B22" s="8" t="inlineStr">
        <is>
          <t>Currency conversion, Budget &amp; prefill options</t>
        </is>
      </c>
      <c r="C22" s="63" t="n"/>
      <c r="D22" s="10" t="inlineStr">
        <is>
          <t>Included in the full planner (nzgiftfinder.com/trip-planner).</t>
        </is>
      </c>
      <c r="E22" s="11" t="n"/>
      <c r="F22" s="11" t="n"/>
      <c r="G22" s="11" t="n"/>
      <c r="H22" s="12" t="n"/>
      <c r="I22" s="1" t="n"/>
    </row>
    <row r="23" hidden="1" ht="28" customHeight="1">
      <c r="A23" s="1" t="n"/>
      <c r="B23" s="8" t="n"/>
      <c r="C23" s="63" t="n"/>
      <c r="D23" s="10" t="n"/>
      <c r="E23" s="11" t="n"/>
      <c r="F23" s="11" t="n"/>
      <c r="G23" s="11" t="n"/>
      <c r="H23" s="12" t="n"/>
      <c r="I23" s="1" t="n"/>
    </row>
    <row r="24" hidden="1" ht="28" customHeight="1">
      <c r="A24" s="1" t="n"/>
      <c r="B24" s="8" t="n"/>
      <c r="C24" s="64" t="n"/>
      <c r="D24" s="10" t="n"/>
      <c r="E24" s="11" t="n"/>
      <c r="F24" s="11" t="n"/>
      <c r="G24" s="11" t="n"/>
      <c r="H24" s="12" t="n"/>
      <c r="I24" s="1" t="n"/>
    </row>
    <row r="25" ht="28" customHeight="1">
      <c r="A25" s="1" t="n"/>
      <c r="B25" s="8" t="inlineStr">
        <is>
          <t>Fuel price, NZ$ per litre (91 unleaded)</t>
        </is>
      </c>
      <c r="C25" s="18" t="n">
        <v>3.57</v>
      </c>
      <c r="D25" s="10" t="inlineStr">
        <is>
          <t>NZ average 91 = $3.572/L on 9 Oct 2026 (Gaspy via fuelwatch.nz). Prices move a lot, so check before you go.</t>
        </is>
      </c>
      <c r="E25" s="11" t="n"/>
      <c r="F25" s="11" t="n"/>
      <c r="G25" s="11" t="n"/>
      <c r="H25" s="12" t="n"/>
      <c r="I25" s="1" t="n"/>
    </row>
    <row r="26" ht="28" customHeight="1">
      <c r="A26" s="1" t="n"/>
      <c r="B26" s="8" t="inlineStr">
        <is>
          <t>Rental car fuel use, litres per 100 km</t>
        </is>
      </c>
      <c r="C26" s="62" t="n">
        <v>8</v>
      </c>
      <c r="D26" s="10" t="inlineStr">
        <is>
          <t>PLACEHOLDER: replace with your rental's figure (on the booking page or the car's spec).</t>
        </is>
      </c>
      <c r="E26" s="11" t="n"/>
      <c r="F26" s="11" t="n"/>
      <c r="G26" s="11" t="n"/>
      <c r="H26" s="12" t="n"/>
      <c r="I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</row>
    <row r="28" ht="22" customHeight="1">
      <c r="A28" s="1" t="n"/>
      <c r="B28" s="5" t="inlineStr">
        <is>
          <t>At a glance (calculated)</t>
        </is>
      </c>
      <c r="C28" s="6" t="n"/>
      <c r="D28" s="6" t="n"/>
      <c r="E28" s="6" t="n"/>
      <c r="F28" s="6" t="n"/>
      <c r="G28" s="6" t="n"/>
      <c r="H28" s="6" t="n"/>
      <c r="I28" s="1" t="n"/>
    </row>
    <row r="29" ht="28" customHeight="1">
      <c r="A29" s="1" t="n"/>
      <c r="B29" s="8" t="inlineStr">
        <is>
          <t>Kids travelling</t>
        </is>
      </c>
      <c r="C29" s="19">
        <f>COUNT(C16:C19)</f>
        <v/>
      </c>
      <c r="D29" s="10" t="inlineStr"/>
      <c r="E29" s="11" t="n"/>
      <c r="F29" s="11" t="n"/>
      <c r="G29" s="11" t="n"/>
      <c r="H29" s="12" t="n"/>
      <c r="I29" s="1" t="n"/>
    </row>
    <row r="30" ht="28" customHeight="1">
      <c r="A30" s="1" t="n"/>
      <c r="B30" s="8" t="inlineStr">
        <is>
          <t>Total travellers</t>
        </is>
      </c>
      <c r="C30" s="19">
        <f>C15+C29</f>
        <v/>
      </c>
      <c r="D30" s="10" t="inlineStr"/>
      <c r="E30" s="11" t="n"/>
      <c r="F30" s="11" t="n"/>
      <c r="G30" s="11" t="n"/>
      <c r="H30" s="12" t="n"/>
      <c r="I30" s="1" t="n"/>
    </row>
    <row r="31" ht="28" customHeight="1">
      <c r="A31" s="1" t="n"/>
      <c r="B31" s="8" t="inlineStr">
        <is>
          <t>Child car seats / boosters needed (kids under 7)</t>
        </is>
      </c>
      <c r="C31" s="19">
        <f>COUNTIF(C16:C19,"&lt;7")</f>
        <v/>
      </c>
      <c r="D31" s="10" t="inlineStr">
        <is>
          <t>Book these with the rental car. Seats you bring must meet an NZ-approved standard (US seats need the NZ 'S' mark), per NZTA.</t>
        </is>
      </c>
      <c r="E31" s="11" t="n"/>
      <c r="F31" s="11" t="n"/>
      <c r="G31" s="11" t="n"/>
      <c r="H31" s="12" t="n"/>
      <c r="I31" s="1" t="n"/>
    </row>
    <row r="32" ht="28" customHeight="1">
      <c r="A32" s="1" t="n"/>
      <c r="B32" s="8" t="inlineStr">
        <is>
          <t>Kids under 3 (not allowed on Whale Watch Kaikoura)</t>
        </is>
      </c>
      <c r="C32" s="19">
        <f>COUNTIF(C16:C19,"&lt;3")</f>
        <v/>
      </c>
      <c r="D32" s="10" t="inlineStr">
        <is>
          <t>Whale Watch minimum age is 3 (whalewatch.co.nz). If this is above 0, plan an alternative such as the seal colony walk.</t>
        </is>
      </c>
      <c r="E32" s="11" t="n"/>
      <c r="F32" s="11" t="n"/>
      <c r="G32" s="11" t="n"/>
      <c r="H32" s="12" t="n"/>
      <c r="I32" s="1" t="n"/>
    </row>
    <row r="33" ht="28" customHeight="1">
      <c r="A33" s="1" t="n"/>
      <c r="B33" s="8" t="inlineStr">
        <is>
          <t>Days in this sample</t>
        </is>
      </c>
      <c r="C33" s="19">
        <f>COUNTIF('Sample Route'!A6:A10,"&gt;0")</f>
        <v/>
      </c>
      <c r="D33" s="10" t="inlineStr"/>
      <c r="E33" s="11" t="n"/>
      <c r="F33" s="11" t="n"/>
      <c r="G33" s="11" t="n"/>
      <c r="H33" s="12" t="n"/>
      <c r="I33" s="1" t="n"/>
    </row>
    <row r="34" ht="28" customHeight="1">
      <c r="A34" s="1" t="n"/>
      <c r="B34" s="8" t="inlineStr">
        <is>
          <t>Last day / fly-home date</t>
        </is>
      </c>
      <c r="C34" s="65">
        <f>IF(C33=0,"",C14+C33-1)</f>
        <v/>
      </c>
      <c r="D34" s="10" t="inlineStr"/>
      <c r="E34" s="11" t="n"/>
      <c r="F34" s="11" t="n"/>
      <c r="G34" s="11" t="n"/>
      <c r="H34" s="12" t="n"/>
      <c r="I34" s="1" t="n"/>
    </row>
    <row r="35" ht="28" customHeight="1">
      <c r="A35" s="1" t="n"/>
      <c r="B35" s="8" t="inlineStr">
        <is>
          <t>Total driving, Days 1-5 (buffered)</t>
        </is>
      </c>
      <c r="C35" s="66">
        <f>SUM('Sample Route'!F6:F10)</f>
        <v/>
      </c>
      <c r="D35" s="10" t="inlineStr"/>
      <c r="E35" s="11" t="n"/>
      <c r="F35" s="11" t="n"/>
      <c r="G35" s="11" t="n"/>
      <c r="H35" s="12" t="n"/>
      <c r="I35" s="1" t="n"/>
    </row>
    <row r="36" ht="28" customHeight="1">
      <c r="A36" s="1" t="n"/>
      <c r="B36" s="8" t="inlineStr">
        <is>
          <t>Days over your max driving hours</t>
        </is>
      </c>
      <c r="C36" s="19">
        <f>COUNTIF('Sample Route'!H6:H10,"Over max*")</f>
        <v/>
      </c>
      <c r="D36" s="10" t="inlineStr">
        <is>
          <t>Fix these first: add a night, split the leg, or swap to a coach/tour.</t>
        </is>
      </c>
      <c r="E36" s="11" t="n"/>
      <c r="F36" s="11" t="n"/>
      <c r="G36" s="11" t="n"/>
      <c r="H36" s="12" t="n"/>
      <c r="I36" s="1" t="n"/>
    </row>
    <row r="37" ht="28" customHeight="1">
      <c r="A37" s="1" t="n"/>
      <c r="B37" s="8" t="inlineStr">
        <is>
          <t>Season at start date</t>
        </is>
      </c>
      <c r="C37" s="22">
        <f>IF(AND(MONTH(C14)&gt;=6,MONTH(C14)&lt;=11),"Jun-Nov: Milford Road may need chains; check alpine passes daily",IF(OR(MONTH(C14)=12,MONTH(C14)&lt;=2),"Peak summer (Dec-Feb): book accommodation &amp; activities early","Autumn (Mar-May): quieter, but check passes from May"))</f>
        <v/>
      </c>
      <c r="D37" s="10" t="inlineStr">
        <is>
          <t>The full planner has a Bookings &amp; Seasonal Checks tab.</t>
        </is>
      </c>
      <c r="E37" s="11" t="n"/>
      <c r="F37" s="11" t="n"/>
      <c r="G37" s="11" t="n"/>
      <c r="H37" s="12" t="n"/>
      <c r="I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</row>
    <row r="39" ht="22" customHeight="1">
      <c r="A39" s="1" t="n"/>
      <c r="B39" s="5" t="inlineStr">
        <is>
          <t>3  ·  Arrival &amp; Flights</t>
        </is>
      </c>
      <c r="C39" s="6" t="n"/>
      <c r="D39" s="6" t="n"/>
      <c r="E39" s="6" t="n"/>
      <c r="F39" s="6" t="n"/>
      <c r="G39" s="6" t="n"/>
      <c r="H39" s="6" t="n"/>
      <c r="I39" s="1" t="n"/>
    </row>
    <row r="40" ht="40" customHeight="1">
      <c r="A40" s="1" t="n"/>
      <c r="B40" s="8" t="inlineStr">
        <is>
          <t>How are you arriving?</t>
        </is>
      </c>
      <c r="C40" s="16" t="inlineStr">
        <is>
          <t>A: Auckland + recovery night, then domestic to Christchurch</t>
        </is>
      </c>
      <c r="D40" s="12" t="n"/>
      <c r="E40" s="1" t="n"/>
      <c r="F40" s="1" t="n"/>
      <c r="G40" s="1" t="n"/>
      <c r="H40" s="1" t="n"/>
      <c r="I40" s="1" t="n"/>
    </row>
    <row r="41" ht="40" customHeight="1">
      <c r="A41" s="1" t="n"/>
      <c r="B41" s="8" t="inlineStr">
        <is>
          <t>Land in Auckland / NZ on</t>
        </is>
      </c>
      <c r="C41" s="65">
        <f>IF(LEFT(C40,1)="A",C14-1,C14)</f>
        <v/>
      </c>
      <c r="D41" s="10" t="inlineStr">
        <is>
          <t>Option A means you land in Auckland the day before Day 1 and sleep near the airport.</t>
        </is>
      </c>
      <c r="E41" s="11" t="n"/>
      <c r="F41" s="11" t="n"/>
      <c r="G41" s="11" t="n"/>
      <c r="H41" s="12" t="n"/>
      <c r="I41" s="1" t="n"/>
    </row>
    <row r="42" ht="40" customHeight="1">
      <c r="A42" s="1" t="n"/>
      <c r="B42" s="8" t="inlineStr">
        <is>
          <t>Leave North America on (approx.)</t>
        </is>
      </c>
      <c r="C42" s="65">
        <f>C41-2</f>
        <v/>
      </c>
      <c r="D42" s="10" t="inlineStr">
        <is>
          <t>Rule of thumb for overnight flights from the US West Coast: you land 2 calendar days after you leave (date line). E.g. United UA730 SFO 23:25 &gt; CHC 10:35 two days later (AeroRoutes). Confirm on your ticket.</t>
        </is>
      </c>
      <c r="E42" s="11" t="n"/>
      <c r="F42" s="11" t="n"/>
      <c r="G42" s="11" t="n"/>
      <c r="H42" s="12" t="n"/>
      <c r="I42" s="1" t="n"/>
    </row>
    <row r="43" ht="40" customHeight="1">
      <c r="A43" s="1" t="n"/>
      <c r="B43" s="8" t="inlineStr">
        <is>
          <t>Flying home</t>
        </is>
      </c>
      <c r="C43" s="22" t="inlineStr">
        <is>
          <t>From Queenstown (ZQN)</t>
        </is>
      </c>
      <c r="D43" s="10" t="inlineStr">
        <is>
          <t>ZQN has no North America flights. Go ZQN &gt; Auckland (Air NZ/Jetstar), or ZQN &gt; Sydney/Melbourne/Brisbane, then long-haul.</t>
        </is>
      </c>
      <c r="E43" s="11" t="n"/>
      <c r="F43" s="11" t="n"/>
      <c r="G43" s="11" t="n"/>
      <c r="H43" s="12" t="n"/>
      <c r="I43" s="1" t="n"/>
    </row>
    <row r="44" ht="55" customHeight="1">
      <c r="A44" s="1" t="n"/>
      <c r="B44" s="8" t="inlineStr">
        <is>
          <t>Option guide</t>
        </is>
      </c>
      <c r="C44" s="23" t="inlineStr">
        <is>
          <t>A is the kindest with kids: one night to recover after a 12-16h flight before another check-in. B is the only way to skip Auckland, but from the US it's just United SFO-CHC, 3x weekly, 4 Dec 2026-26 Mar 2027. C works if the international flight lands early and you've allowed for delays (separate tickets = your risk).</t>
        </is>
      </c>
      <c r="D44" s="11" t="n"/>
      <c r="E44" s="11" t="n"/>
      <c r="F44" s="11" t="n"/>
      <c r="G44" s="11" t="n"/>
      <c r="H44" s="12" t="n"/>
      <c r="I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</row>
    <row r="46" ht="32" customHeight="1">
      <c r="A46" s="24" t="inlineStr"/>
      <c r="B46" s="25" t="inlineStr">
        <is>
          <t>Route</t>
        </is>
      </c>
      <c r="C46" s="25" t="inlineStr">
        <is>
          <t>Who flies it (checked 9 Oct 2026)</t>
        </is>
      </c>
      <c r="D46" s="25" t="inlineStr">
        <is>
          <t>Season / frequency / notes</t>
        </is>
      </c>
      <c r="E46" s="25" t="inlineStr">
        <is>
          <t>Source</t>
        </is>
      </c>
      <c r="F46" s="25" t="inlineStr">
        <is>
          <t>Status</t>
        </is>
      </c>
      <c r="G46" s="1" t="n"/>
      <c r="H46" s="1" t="n"/>
      <c r="I46" s="1" t="n"/>
    </row>
    <row r="47" ht="58" customHeight="1">
      <c r="A47" s="1" t="n"/>
      <c r="B47" s="8" t="inlineStr">
        <is>
          <t>US &gt; Auckland: San Francisco (SFO-AKL)</t>
        </is>
      </c>
      <c r="C47" s="23" t="inlineStr">
        <is>
          <t>Air New Zealand; United</t>
        </is>
      </c>
      <c r="D47" s="23" t="inlineStr">
        <is>
          <t>Air NZ 5x weekly to daily (Jul-Dec 2026, Cirium via Simple Flying). United year-round (FlightConnections).</t>
        </is>
      </c>
      <c r="E47" s="26" t="inlineStr">
        <is>
          <t>simpleflying.com</t>
        </is>
      </c>
      <c r="F47" s="23" t="inlineStr">
        <is>
          <t>Verified (schedule data). Check your dates</t>
        </is>
      </c>
      <c r="G47" s="11" t="n"/>
      <c r="H47" s="12" t="n"/>
      <c r="I47" s="1" t="n"/>
    </row>
    <row r="48" ht="58" customHeight="1">
      <c r="A48" s="1" t="n"/>
      <c r="B48" s="8" t="inlineStr">
        <is>
          <t>US &gt; Auckland: Los Angeles (LAX-AKL)</t>
        </is>
      </c>
      <c r="C48" s="23" t="inlineStr">
        <is>
          <t>Air New Zealand; Delta; American</t>
        </is>
      </c>
      <c r="D48" s="23" t="inlineStr">
        <is>
          <t>Air NZ daily to 12x weekly. Delta daily 25 Oct 2026-1 Mar 2027 (seasonal). American seasonal, from early Dec 2026.</t>
        </is>
      </c>
      <c r="E48" s="26" t="inlineStr">
        <is>
          <t>flightconnections.com</t>
        </is>
      </c>
      <c r="F48" s="23" t="inlineStr">
        <is>
          <t>Verified (secondary sources). Check</t>
        </is>
      </c>
      <c r="G48" s="11" t="n"/>
      <c r="H48" s="12" t="n"/>
      <c r="I48" s="1" t="n"/>
    </row>
    <row r="49" ht="58" customHeight="1">
      <c r="A49" s="1" t="n"/>
      <c r="B49" s="8" t="inlineStr">
        <is>
          <t>US &gt; Auckland: Houston (IAH-AKL)</t>
        </is>
      </c>
      <c r="C49" s="23" t="inlineStr">
        <is>
          <t>Air New Zealand</t>
        </is>
      </c>
      <c r="D49" s="23" t="inlineStr">
        <is>
          <t>5x weekly (Jul-Dec 2026).</t>
        </is>
      </c>
      <c r="E49" s="26" t="inlineStr">
        <is>
          <t>simpleflying.com</t>
        </is>
      </c>
      <c r="F49" s="23" t="inlineStr">
        <is>
          <t>Verified (schedule data)</t>
        </is>
      </c>
      <c r="G49" s="11" t="n"/>
      <c r="H49" s="12" t="n"/>
      <c r="I49" s="1" t="n"/>
    </row>
    <row r="50" ht="58" customHeight="1">
      <c r="A50" s="1" t="n"/>
      <c r="B50" s="8" t="inlineStr">
        <is>
          <t>US &gt; Auckland: New York (JFK-AKL)</t>
        </is>
      </c>
      <c r="C50" s="23" t="inlineStr">
        <is>
          <t>Air New Zealand; Qantas</t>
        </is>
      </c>
      <c r="D50" s="23" t="inlineStr">
        <is>
          <t>Air NZ 3x weekly Jul-Dec 2026 per Cirium; some reports say daily from late Oct 2026. Qantas runs it seasonally (Business Traveller).</t>
        </is>
      </c>
      <c r="E50" s="26" t="inlineStr">
        <is>
          <t>businesstraveller.com</t>
        </is>
      </c>
      <c r="F50" s="23" t="inlineStr">
        <is>
          <t>CHECK: sources conflict on frequency</t>
        </is>
      </c>
      <c r="G50" s="11" t="n"/>
      <c r="H50" s="12" t="n"/>
      <c r="I50" s="1" t="n"/>
    </row>
    <row r="51" ht="58" customHeight="1">
      <c r="A51" s="1" t="n"/>
      <c r="B51" s="8" t="inlineStr">
        <is>
          <t>US &gt; Auckland: Dallas (DFW-AKL)</t>
        </is>
      </c>
      <c r="C51" s="23" t="inlineStr">
        <is>
          <t>American</t>
        </is>
      </c>
      <c r="D51" s="23" t="inlineStr">
        <is>
          <t>Seasonal, roughly Oct-Mar.</t>
        </is>
      </c>
      <c r="E51" s="26" t="inlineStr">
        <is>
          <t>flightconnections.com</t>
        </is>
      </c>
      <c r="F51" s="23" t="inlineStr">
        <is>
          <t>CHECK dates</t>
        </is>
      </c>
      <c r="G51" s="11" t="n"/>
      <c r="H51" s="12" t="n"/>
      <c r="I51" s="1" t="n"/>
    </row>
    <row r="52" ht="58" customHeight="1">
      <c r="A52" s="1" t="n"/>
      <c r="B52" s="8" t="inlineStr">
        <is>
          <t>Honolulu &gt; Auckland (HNL-AKL)</t>
        </is>
      </c>
      <c r="C52" s="23" t="inlineStr">
        <is>
          <t>Air New Zealand</t>
        </is>
      </c>
      <c r="D52" s="23" t="inlineStr">
        <is>
          <t>Hawaiian has suspended its route for 2026-27. Air NZ is the only nonstop.</t>
        </is>
      </c>
      <c r="E52" s="26" t="inlineStr">
        <is>
          <t>oceaniaaviationinsider.com</t>
        </is>
      </c>
      <c r="F52" s="23" t="inlineStr">
        <is>
          <t>Verified (news)</t>
        </is>
      </c>
      <c r="G52" s="11" t="n"/>
      <c r="H52" s="12" t="n"/>
      <c r="I52" s="1" t="n"/>
    </row>
    <row r="53" ht="58" customHeight="1">
      <c r="A53" s="1" t="n"/>
      <c r="B53" s="8" t="inlineStr">
        <is>
          <t>US &gt; Christchurch: San Francisco (SFO-CHC)</t>
        </is>
      </c>
      <c r="C53" s="23" t="inlineStr">
        <is>
          <t>United (Air NZ codeshare)</t>
        </is>
      </c>
      <c r="D53" s="23" t="inlineStr">
        <is>
          <t>3x weekly, 4 Dec 2026-26 Mar 2027. Arrives CHC Tue/Fri/Sun. UA730 SFO 23:25 &gt; CHC 10:35 (+2 days), Boeing 787-9.</t>
        </is>
      </c>
      <c r="E53" s="26" t="inlineStr">
        <is>
          <t>christchurchairport.kiwi</t>
        </is>
      </c>
      <c r="F53" s="23" t="inlineStr">
        <is>
          <t>Verified (airport + AeroRoutes)</t>
        </is>
      </c>
      <c r="G53" s="11" t="n"/>
      <c r="H53" s="12" t="n"/>
      <c r="I53" s="1" t="n"/>
    </row>
    <row r="54" ht="58" customHeight="1">
      <c r="A54" s="1" t="n"/>
      <c r="B54" s="8" t="inlineStr">
        <is>
          <t>Australia &gt; Christchurch (SYD/MEL/BNE etc.)</t>
        </is>
      </c>
      <c r="C54" s="23" t="inlineStr">
        <is>
          <t>Qantas; Jetstar; Air NZ</t>
        </is>
      </c>
      <c r="D54" s="23" t="inlineStr">
        <is>
          <t>Qantas Sydney-CHC year-round, 2 daily (3rd daily 14 Dec-27 Mar). Jetstar Sydney-CHC new from 26 Oct 2026. Handy if you're connecting via Australia.</t>
        </is>
      </c>
      <c r="E54" s="26" t="inlineStr">
        <is>
          <t>christchurchairport.co.nz</t>
        </is>
      </c>
      <c r="F54" s="23" t="inlineStr">
        <is>
          <t>Verified (airport)</t>
        </is>
      </c>
      <c r="G54" s="11" t="n"/>
      <c r="H54" s="12" t="n"/>
      <c r="I54" s="1" t="n"/>
    </row>
    <row r="55" ht="58" customHeight="1">
      <c r="A55" s="1" t="n"/>
      <c r="B55" s="8" t="inlineStr">
        <is>
          <t>Asia / Middle East &gt; Christchurch</t>
        </is>
      </c>
      <c r="C55" s="23" t="inlineStr">
        <is>
          <t>Singapore Airlines; Air NZ; Emirates; Cathay; China Southern</t>
        </is>
      </c>
      <c r="D55" s="23" t="inlineStr">
        <is>
          <t>SQ Singapore daily. Air NZ Singapore 3x weekly from 28 Oct 2026, Tokyo Narita 3x weekly from 28 Nov 2026. Emirates Dubai daily via Sydney. Cathay Hong Kong 4x weekly 2 Nov-27 Mar. China Southern Guangzhou daily 26 Oct-27 Mar.</t>
        </is>
      </c>
      <c r="E55" s="26" t="inlineStr">
        <is>
          <t>christchurchairport.kiwi</t>
        </is>
      </c>
      <c r="F55" s="23" t="inlineStr">
        <is>
          <t>Verified (airport)</t>
        </is>
      </c>
      <c r="G55" s="11" t="n"/>
      <c r="H55" s="12" t="n"/>
      <c r="I55" s="1" t="n"/>
    </row>
    <row r="56" ht="58" customHeight="1">
      <c r="A56" s="1" t="n"/>
      <c r="B56" s="8" t="inlineStr">
        <is>
          <t>Domestic: Auckland &gt; Christchurch (AKL-CHC)</t>
        </is>
      </c>
      <c r="C56" s="23" t="inlineStr">
        <is>
          <t>Air New Zealand; Jetstar</t>
        </is>
      </c>
      <c r="D56" s="23" t="inlineStr">
        <is>
          <t>About 1h25 (Air NZ: 'about 1h 25m'; Jetstar 1h20-1h25). Jetstar up to 11 daily. Air NZ fares 'from NZ$99' one-way seat-only were showing on airnewzealand.co.nz on 9 Oct 2026 (not guaranteed).</t>
        </is>
      </c>
      <c r="E56" s="26" t="inlineStr">
        <is>
          <t>airnewzealand.co.nz</t>
        </is>
      </c>
      <c r="F56" s="23" t="inlineStr">
        <is>
          <t>Verified (airline site)</t>
        </is>
      </c>
      <c r="G56" s="11" t="n"/>
      <c r="H56" s="12" t="n"/>
      <c r="I56" s="1" t="n"/>
    </row>
    <row r="57" ht="58" customHeight="1">
      <c r="A57" s="1" t="n"/>
      <c r="B57" s="8" t="inlineStr">
        <is>
          <t>Domestic: Queenstown &gt; Auckland (ZQN-AKL)</t>
        </is>
      </c>
      <c r="C57" s="23" t="inlineStr">
        <is>
          <t>Air New Zealand; Jetstar</t>
        </is>
      </c>
      <c r="D57" s="23" t="inlineStr">
        <is>
          <t>About 1h50 (Jetstar JQ296). Air NZ 'from NZ$119' one-way seat-only showing 9 Oct 2026. Leave at least 3h for the international connection in AKL (domestic &gt; international terminal); check with your airline.</t>
        </is>
      </c>
      <c r="E57" s="26" t="inlineStr">
        <is>
          <t>airnewzealand.co.nz</t>
        </is>
      </c>
      <c r="F57" s="23" t="inlineStr">
        <is>
          <t>Verified (airline site). Connection time: check</t>
        </is>
      </c>
      <c r="G57" s="11" t="n"/>
      <c r="H57" s="12" t="n"/>
      <c r="I57" s="1" t="n"/>
    </row>
    <row r="58" ht="58" customHeight="1">
      <c r="A58" s="1" t="n"/>
      <c r="B58" s="8" t="inlineStr">
        <is>
          <t>Queenstown &gt; Australia (SYD/MEL/BNE)</t>
        </is>
      </c>
      <c r="C58" s="23" t="inlineStr">
        <is>
          <t>Qantas; Jetstar; Virgin Australia; Air NZ</t>
        </is>
      </c>
      <c r="D58" s="23" t="inlineStr">
        <is>
          <t>Alternative way home via an Australian hub.</t>
        </is>
      </c>
      <c r="E58" s="26" t="inlineStr">
        <is>
          <t>queenstownairport.co.nz</t>
        </is>
      </c>
      <c r="F58" s="23" t="inlineStr">
        <is>
          <t>Verified (airport)</t>
        </is>
      </c>
      <c r="G58" s="11" t="n"/>
      <c r="H58" s="12" t="n"/>
      <c r="I58" s="1" t="n"/>
    </row>
    <row r="59" ht="58" customHeight="1">
      <c r="A59" s="1" t="n"/>
      <c r="B59" s="8" t="inlineStr">
        <is>
          <t>Cook Strait ferry (Wellington-Picton)</t>
        </is>
      </c>
      <c r="C59" s="23" t="inlineStr">
        <is>
          <t>Interislander; Bluebridge</t>
        </is>
      </c>
      <c r="D59" s="23" t="inlineStr">
        <is>
          <t>NOT needed for this South-Island-only route. You'll need it if a future trip drives North Island &gt; South Island (rental companies often require a car swap; check).</t>
        </is>
      </c>
      <c r="E59" s="26" t="inlineStr">
        <is>
          <t>interislander.co.nz</t>
        </is>
      </c>
      <c r="F59" s="23" t="inlineStr">
        <is>
          <t>Info only</t>
        </is>
      </c>
      <c r="G59" s="11" t="n"/>
      <c r="H59" s="12" t="n"/>
      <c r="I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</row>
    <row r="61">
      <c r="A61" s="1" t="n"/>
      <c r="B61" s="27" t="inlineStr">
        <is>
          <t>Also used: AeroRoutes (UA730/731 times) aeroroutes.com/eng/260515-uanw26chc · Jetstar newsroom (AKL-CHC up to 11 daily) · flightmapper.net (JQ296 1h50). Schedules change: always confirm on the airline's own site.</t>
        </is>
      </c>
      <c r="C61" s="1" t="n"/>
      <c r="D61" s="1" t="n"/>
      <c r="E61" s="1" t="n"/>
      <c r="F61" s="1" t="n"/>
      <c r="G61" s="1" t="n"/>
      <c r="H61" s="1" t="n"/>
      <c r="I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  <c r="I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  <c r="I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  <c r="I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  <c r="I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  <c r="I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  <c r="I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  <c r="I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  <c r="I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  <c r="I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  <c r="I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  <c r="I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  <c r="I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  <c r="I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  <c r="I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  <c r="I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  <c r="I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  <c r="I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  <c r="I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  <c r="I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  <c r="I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  <c r="I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  <c r="I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</row>
    <row r="141">
      <c r="A141" s="1" t="n"/>
      <c r="B141" s="1" t="n"/>
      <c r="C141" s="1" t="n"/>
      <c r="D141" s="1" t="n"/>
      <c r="E141" s="1" t="n"/>
      <c r="F141" s="1" t="n"/>
      <c r="G141" s="1" t="n"/>
      <c r="H141" s="1" t="n"/>
      <c r="I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  <c r="I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  <c r="I143" s="1" t="n"/>
    </row>
    <row r="144">
      <c r="A144" s="1" t="n"/>
      <c r="B144" s="1" t="n"/>
      <c r="C144" s="1" t="n"/>
      <c r="D144" s="1" t="n"/>
      <c r="E144" s="1" t="n"/>
      <c r="F144" s="1" t="n"/>
      <c r="G144" s="1" t="n"/>
      <c r="H144" s="1" t="n"/>
      <c r="I144" s="1" t="n"/>
    </row>
    <row r="145">
      <c r="A145" s="1" t="n"/>
      <c r="B145" s="1" t="n"/>
      <c r="C145" s="1" t="n"/>
      <c r="D145" s="1" t="n"/>
      <c r="E145" s="1" t="n"/>
      <c r="F145" s="1" t="n"/>
      <c r="G145" s="1" t="n"/>
      <c r="H145" s="1" t="n"/>
      <c r="I145" s="1" t="n"/>
    </row>
    <row r="146">
      <c r="A146" s="1" t="n"/>
      <c r="B146" s="1" t="n"/>
      <c r="C146" s="1" t="n"/>
      <c r="D146" s="1" t="n"/>
      <c r="E146" s="1" t="n"/>
      <c r="F146" s="1" t="n"/>
      <c r="G146" s="1" t="n"/>
      <c r="H146" s="1" t="n"/>
      <c r="I146" s="1" t="n"/>
    </row>
    <row r="147">
      <c r="A147" s="1" t="n"/>
      <c r="B147" s="1" t="n"/>
      <c r="C147" s="1" t="n"/>
      <c r="D147" s="1" t="n"/>
      <c r="E147" s="1" t="n"/>
      <c r="F147" s="1" t="n"/>
      <c r="G147" s="1" t="n"/>
      <c r="H147" s="1" t="n"/>
      <c r="I147" s="1" t="n"/>
    </row>
    <row r="148">
      <c r="A148" s="1" t="n"/>
      <c r="B148" s="1" t="n"/>
      <c r="C148" s="1" t="n"/>
      <c r="D148" s="1" t="n"/>
      <c r="E148" s="1" t="n"/>
      <c r="F148" s="1" t="n"/>
      <c r="G148" s="1" t="n"/>
      <c r="H148" s="1" t="n"/>
      <c r="I148" s="1" t="n"/>
    </row>
    <row r="149">
      <c r="A149" s="1" t="n"/>
      <c r="B149" s="1" t="n"/>
      <c r="C149" s="1" t="n"/>
      <c r="D149" s="1" t="n"/>
      <c r="E149" s="1" t="n"/>
      <c r="F149" s="1" t="n"/>
      <c r="G149" s="1" t="n"/>
      <c r="H149" s="1" t="n"/>
      <c r="I149" s="1" t="n"/>
    </row>
    <row r="150">
      <c r="A150" s="1" t="n"/>
      <c r="B150" s="1" t="n"/>
      <c r="C150" s="1" t="n"/>
      <c r="D150" s="1" t="n"/>
      <c r="E150" s="1" t="n"/>
      <c r="F150" s="1" t="n"/>
      <c r="G150" s="1" t="n"/>
      <c r="H150" s="1" t="n"/>
      <c r="I150" s="1" t="n"/>
    </row>
    <row r="151">
      <c r="A151" s="1" t="n"/>
      <c r="B151" s="1" t="n"/>
      <c r="C151" s="1" t="n"/>
      <c r="D151" s="1" t="n"/>
      <c r="E151" s="1" t="n"/>
      <c r="F151" s="1" t="n"/>
      <c r="G151" s="1" t="n"/>
      <c r="H151" s="1" t="n"/>
      <c r="I151" s="1" t="n"/>
    </row>
    <row r="152">
      <c r="A152" s="1" t="n"/>
      <c r="B152" s="1" t="n"/>
      <c r="C152" s="1" t="n"/>
      <c r="D152" s="1" t="n"/>
      <c r="E152" s="1" t="n"/>
      <c r="F152" s="1" t="n"/>
      <c r="G152" s="1" t="n"/>
      <c r="H152" s="1" t="n"/>
      <c r="I152" s="1" t="n"/>
    </row>
    <row r="153">
      <c r="A153" s="1" t="n"/>
      <c r="B153" s="1" t="n"/>
      <c r="C153" s="1" t="n"/>
      <c r="D153" s="1" t="n"/>
      <c r="E153" s="1" t="n"/>
      <c r="F153" s="1" t="n"/>
      <c r="G153" s="1" t="n"/>
      <c r="H153" s="1" t="n"/>
      <c r="I153" s="1" t="n"/>
    </row>
    <row r="154">
      <c r="A154" s="1" t="n"/>
      <c r="B154" s="1" t="n"/>
      <c r="C154" s="1" t="n"/>
      <c r="D154" s="1" t="n"/>
      <c r="E154" s="1" t="n"/>
      <c r="F154" s="1" t="n"/>
      <c r="G154" s="1" t="n"/>
      <c r="H154" s="1" t="n"/>
      <c r="I154" s="1" t="n"/>
    </row>
    <row r="155">
      <c r="A155" s="1" t="n"/>
      <c r="B155" s="1" t="n"/>
      <c r="C155" s="1" t="n"/>
      <c r="D155" s="1" t="n"/>
      <c r="E155" s="1" t="n"/>
      <c r="F155" s="1" t="n"/>
      <c r="G155" s="1" t="n"/>
      <c r="H155" s="1" t="n"/>
      <c r="I155" s="1" t="n"/>
    </row>
    <row r="156">
      <c r="A156" s="1" t="n"/>
      <c r="B156" s="1" t="n"/>
      <c r="C156" s="1" t="n"/>
      <c r="D156" s="1" t="n"/>
      <c r="E156" s="1" t="n"/>
      <c r="F156" s="1" t="n"/>
      <c r="G156" s="1" t="n"/>
      <c r="H156" s="1" t="n"/>
      <c r="I156" s="1" t="n"/>
    </row>
    <row r="157">
      <c r="A157" s="1" t="n"/>
      <c r="B157" s="1" t="n"/>
      <c r="C157" s="1" t="n"/>
      <c r="D157" s="1" t="n"/>
      <c r="E157" s="1" t="n"/>
      <c r="F157" s="1" t="n"/>
      <c r="G157" s="1" t="n"/>
      <c r="H157" s="1" t="n"/>
      <c r="I157" s="1" t="n"/>
    </row>
    <row r="158">
      <c r="A158" s="1" t="n"/>
      <c r="B158" s="1" t="n"/>
      <c r="C158" s="1" t="n"/>
      <c r="D158" s="1" t="n"/>
      <c r="E158" s="1" t="n"/>
      <c r="F158" s="1" t="n"/>
      <c r="G158" s="1" t="n"/>
      <c r="H158" s="1" t="n"/>
      <c r="I158" s="1" t="n"/>
    </row>
    <row r="159">
      <c r="A159" s="1" t="n"/>
      <c r="B159" s="1" t="n"/>
      <c r="C159" s="1" t="n"/>
      <c r="D159" s="1" t="n"/>
      <c r="E159" s="1" t="n"/>
      <c r="F159" s="1" t="n"/>
      <c r="G159" s="1" t="n"/>
      <c r="H159" s="1" t="n"/>
      <c r="I159" s="1" t="n"/>
    </row>
    <row r="160">
      <c r="A160" s="1" t="n"/>
      <c r="B160" s="1" t="n"/>
      <c r="C160" s="1" t="n"/>
      <c r="D160" s="1" t="n"/>
      <c r="E160" s="1" t="n"/>
      <c r="F160" s="1" t="n"/>
      <c r="G160" s="1" t="n"/>
      <c r="H160" s="1" t="n"/>
      <c r="I160" s="1" t="n"/>
    </row>
    <row r="161">
      <c r="A161" s="1" t="n"/>
      <c r="B161" s="1" t="n"/>
      <c r="C161" s="1" t="n"/>
      <c r="D161" s="1" t="n"/>
      <c r="E161" s="1" t="n"/>
      <c r="F161" s="1" t="n"/>
      <c r="G161" s="1" t="n"/>
      <c r="H161" s="1" t="n"/>
      <c r="I161" s="1" t="n"/>
    </row>
    <row r="162">
      <c r="A162" s="1" t="n"/>
      <c r="B162" s="1" t="n"/>
      <c r="C162" s="1" t="n"/>
      <c r="D162" s="1" t="n"/>
      <c r="E162" s="1" t="n"/>
      <c r="F162" s="1" t="n"/>
      <c r="G162" s="1" t="n"/>
      <c r="H162" s="1" t="n"/>
      <c r="I162" s="1" t="n"/>
    </row>
    <row r="163">
      <c r="A163" s="1" t="n"/>
      <c r="B163" s="1" t="n"/>
      <c r="C163" s="1" t="n"/>
      <c r="D163" s="1" t="n"/>
      <c r="E163" s="1" t="n"/>
      <c r="F163" s="1" t="n"/>
      <c r="G163" s="1" t="n"/>
      <c r="H163" s="1" t="n"/>
      <c r="I163" s="1" t="n"/>
    </row>
    <row r="164">
      <c r="A164" s="1" t="n"/>
      <c r="B164" s="1" t="n"/>
      <c r="C164" s="1" t="n"/>
      <c r="D164" s="1" t="n"/>
      <c r="E164" s="1" t="n"/>
      <c r="F164" s="1" t="n"/>
      <c r="G164" s="1" t="n"/>
      <c r="H164" s="1" t="n"/>
      <c r="I164" s="1" t="n"/>
    </row>
    <row r="165">
      <c r="A165" s="1" t="n"/>
      <c r="B165" s="1" t="n"/>
      <c r="C165" s="1" t="n"/>
      <c r="D165" s="1" t="n"/>
      <c r="E165" s="1" t="n"/>
      <c r="F165" s="1" t="n"/>
      <c r="G165" s="1" t="n"/>
      <c r="H165" s="1" t="n"/>
      <c r="I165" s="1" t="n"/>
    </row>
    <row r="166">
      <c r="A166" s="1" t="n"/>
      <c r="B166" s="1" t="n"/>
      <c r="C166" s="1" t="n"/>
      <c r="D166" s="1" t="n"/>
      <c r="E166" s="1" t="n"/>
      <c r="F166" s="1" t="n"/>
      <c r="G166" s="1" t="n"/>
      <c r="H166" s="1" t="n"/>
      <c r="I166" s="1" t="n"/>
    </row>
    <row r="167">
      <c r="A167" s="1" t="n"/>
      <c r="B167" s="1" t="n"/>
      <c r="C167" s="1" t="n"/>
      <c r="D167" s="1" t="n"/>
      <c r="E167" s="1" t="n"/>
      <c r="F167" s="1" t="n"/>
      <c r="G167" s="1" t="n"/>
      <c r="H167" s="1" t="n"/>
      <c r="I167" s="1" t="n"/>
    </row>
    <row r="168">
      <c r="A168" s="1" t="n"/>
      <c r="B168" s="1" t="n"/>
      <c r="C168" s="1" t="n"/>
      <c r="D168" s="1" t="n"/>
      <c r="E168" s="1" t="n"/>
      <c r="F168" s="1" t="n"/>
      <c r="G168" s="1" t="n"/>
      <c r="H168" s="1" t="n"/>
      <c r="I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  <c r="I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  <c r="I170" s="1" t="n"/>
    </row>
    <row r="171">
      <c r="A171" s="1" t="n"/>
      <c r="B171" s="1" t="n"/>
      <c r="C171" s="1" t="n"/>
      <c r="D171" s="1" t="n"/>
      <c r="E171" s="1" t="n"/>
      <c r="F171" s="1" t="n"/>
      <c r="G171" s="1" t="n"/>
      <c r="H171" s="1" t="n"/>
      <c r="I171" s="1" t="n"/>
    </row>
    <row r="172">
      <c r="A172" s="1" t="n"/>
      <c r="B172" s="1" t="n"/>
      <c r="C172" s="1" t="n"/>
      <c r="D172" s="1" t="n"/>
      <c r="E172" s="1" t="n"/>
      <c r="F172" s="1" t="n"/>
      <c r="G172" s="1" t="n"/>
      <c r="H172" s="1" t="n"/>
      <c r="I172" s="1" t="n"/>
    </row>
    <row r="173">
      <c r="A173" s="1" t="n"/>
      <c r="B173" s="1" t="n"/>
      <c r="C173" s="1" t="n"/>
      <c r="D173" s="1" t="n"/>
      <c r="E173" s="1" t="n"/>
      <c r="F173" s="1" t="n"/>
      <c r="G173" s="1" t="n"/>
      <c r="H173" s="1" t="n"/>
      <c r="I173" s="1" t="n"/>
    </row>
    <row r="174">
      <c r="A174" s="1" t="n"/>
      <c r="B174" s="1" t="n"/>
      <c r="C174" s="1" t="n"/>
      <c r="D174" s="1" t="n"/>
      <c r="E174" s="1" t="n"/>
      <c r="F174" s="1" t="n"/>
      <c r="G174" s="1" t="n"/>
      <c r="H174" s="1" t="n"/>
      <c r="I174" s="1" t="n"/>
    </row>
    <row r="175">
      <c r="A175" s="1" t="n"/>
      <c r="B175" s="1" t="n"/>
      <c r="C175" s="1" t="n"/>
      <c r="D175" s="1" t="n"/>
      <c r="E175" s="1" t="n"/>
      <c r="F175" s="1" t="n"/>
      <c r="G175" s="1" t="n"/>
      <c r="H175" s="1" t="n"/>
      <c r="I175" s="1" t="n"/>
    </row>
    <row r="176">
      <c r="A176" s="1" t="n"/>
      <c r="B176" s="1" t="n"/>
      <c r="C176" s="1" t="n"/>
      <c r="D176" s="1" t="n"/>
      <c r="E176" s="1" t="n"/>
      <c r="F176" s="1" t="n"/>
      <c r="G176" s="1" t="n"/>
      <c r="H176" s="1" t="n"/>
      <c r="I176" s="1" t="n"/>
    </row>
    <row r="177">
      <c r="A177" s="1" t="n"/>
      <c r="B177" s="1" t="n"/>
      <c r="C177" s="1" t="n"/>
      <c r="D177" s="1" t="n"/>
      <c r="E177" s="1" t="n"/>
      <c r="F177" s="1" t="n"/>
      <c r="G177" s="1" t="n"/>
      <c r="H177" s="1" t="n"/>
      <c r="I177" s="1" t="n"/>
    </row>
    <row r="178">
      <c r="A178" s="1" t="n"/>
      <c r="B178" s="1" t="n"/>
      <c r="C178" s="1" t="n"/>
      <c r="D178" s="1" t="n"/>
      <c r="E178" s="1" t="n"/>
      <c r="F178" s="1" t="n"/>
      <c r="G178" s="1" t="n"/>
      <c r="H178" s="1" t="n"/>
      <c r="I178" s="1" t="n"/>
    </row>
    <row r="179">
      <c r="A179" s="1" t="n"/>
      <c r="B179" s="1" t="n"/>
      <c r="C179" s="1" t="n"/>
      <c r="D179" s="1" t="n"/>
      <c r="E179" s="1" t="n"/>
      <c r="F179" s="1" t="n"/>
      <c r="G179" s="1" t="n"/>
      <c r="H179" s="1" t="n"/>
      <c r="I179" s="1" t="n"/>
    </row>
    <row r="180">
      <c r="A180" s="1" t="n"/>
      <c r="B180" s="1" t="n"/>
      <c r="C180" s="1" t="n"/>
      <c r="D180" s="1" t="n"/>
      <c r="E180" s="1" t="n"/>
      <c r="F180" s="1" t="n"/>
      <c r="G180" s="1" t="n"/>
      <c r="H180" s="1" t="n"/>
      <c r="I180" s="1" t="n"/>
    </row>
    <row r="181">
      <c r="A181" s="1" t="n"/>
      <c r="B181" s="1" t="n"/>
      <c r="C181" s="1" t="n"/>
      <c r="D181" s="1" t="n"/>
      <c r="E181" s="1" t="n"/>
      <c r="F181" s="1" t="n"/>
      <c r="G181" s="1" t="n"/>
      <c r="H181" s="1" t="n"/>
      <c r="I181" s="1" t="n"/>
    </row>
    <row r="182">
      <c r="A182" s="1" t="n"/>
      <c r="B182" s="1" t="n"/>
      <c r="C182" s="1" t="n"/>
      <c r="D182" s="1" t="n"/>
      <c r="E182" s="1" t="n"/>
      <c r="F182" s="1" t="n"/>
      <c r="G182" s="1" t="n"/>
      <c r="H182" s="1" t="n"/>
      <c r="I182" s="1" t="n"/>
    </row>
    <row r="183">
      <c r="A183" s="1" t="n"/>
      <c r="B183" s="1" t="n"/>
      <c r="C183" s="1" t="n"/>
      <c r="D183" s="1" t="n"/>
      <c r="E183" s="1" t="n"/>
      <c r="F183" s="1" t="n"/>
      <c r="G183" s="1" t="n"/>
      <c r="H183" s="1" t="n"/>
      <c r="I183" s="1" t="n"/>
    </row>
    <row r="184">
      <c r="A184" s="1" t="n"/>
      <c r="B184" s="1" t="n"/>
      <c r="C184" s="1" t="n"/>
      <c r="D184" s="1" t="n"/>
      <c r="E184" s="1" t="n"/>
      <c r="F184" s="1" t="n"/>
      <c r="G184" s="1" t="n"/>
      <c r="H184" s="1" t="n"/>
      <c r="I184" s="1" t="n"/>
    </row>
    <row r="185">
      <c r="A185" s="1" t="n"/>
      <c r="B185" s="1" t="n"/>
      <c r="C185" s="1" t="n"/>
      <c r="D185" s="1" t="n"/>
      <c r="E185" s="1" t="n"/>
      <c r="F185" s="1" t="n"/>
      <c r="G185" s="1" t="n"/>
      <c r="H185" s="1" t="n"/>
      <c r="I185" s="1" t="n"/>
    </row>
    <row r="186">
      <c r="A186" s="1" t="n"/>
      <c r="B186" s="1" t="n"/>
      <c r="C186" s="1" t="n"/>
      <c r="D186" s="1" t="n"/>
      <c r="E186" s="1" t="n"/>
      <c r="F186" s="1" t="n"/>
      <c r="G186" s="1" t="n"/>
      <c r="H186" s="1" t="n"/>
      <c r="I186" s="1" t="n"/>
    </row>
    <row r="187">
      <c r="A187" s="1" t="n"/>
      <c r="B187" s="1" t="n"/>
      <c r="C187" s="1" t="n"/>
      <c r="D187" s="1" t="n"/>
      <c r="E187" s="1" t="n"/>
      <c r="F187" s="1" t="n"/>
      <c r="G187" s="1" t="n"/>
      <c r="H187" s="1" t="n"/>
      <c r="I187" s="1" t="n"/>
    </row>
    <row r="188">
      <c r="A188" s="1" t="n"/>
      <c r="B188" s="1" t="n"/>
      <c r="C188" s="1" t="n"/>
      <c r="D188" s="1" t="n"/>
      <c r="E188" s="1" t="n"/>
      <c r="F188" s="1" t="n"/>
      <c r="G188" s="1" t="n"/>
      <c r="H188" s="1" t="n"/>
      <c r="I188" s="1" t="n"/>
    </row>
    <row r="189">
      <c r="A189" s="1" t="n"/>
      <c r="B189" s="1" t="n"/>
      <c r="C189" s="1" t="n"/>
      <c r="D189" s="1" t="n"/>
      <c r="E189" s="1" t="n"/>
      <c r="F189" s="1" t="n"/>
      <c r="G189" s="1" t="n"/>
      <c r="H189" s="1" t="n"/>
      <c r="I189" s="1" t="n"/>
    </row>
    <row r="190">
      <c r="A190" s="1" t="n"/>
      <c r="B190" s="1" t="n"/>
      <c r="C190" s="1" t="n"/>
      <c r="D190" s="1" t="n"/>
      <c r="E190" s="1" t="n"/>
      <c r="F190" s="1" t="n"/>
      <c r="G190" s="1" t="n"/>
      <c r="H190" s="1" t="n"/>
      <c r="I190" s="1" t="n"/>
    </row>
    <row r="191">
      <c r="A191" s="1" t="n"/>
      <c r="B191" s="1" t="n"/>
      <c r="C191" s="1" t="n"/>
      <c r="D191" s="1" t="n"/>
      <c r="E191" s="1" t="n"/>
      <c r="F191" s="1" t="n"/>
      <c r="G191" s="1" t="n"/>
      <c r="H191" s="1" t="n"/>
      <c r="I191" s="1" t="n"/>
    </row>
    <row r="192">
      <c r="A192" s="1" t="n"/>
      <c r="B192" s="1" t="n"/>
      <c r="C192" s="1" t="n"/>
      <c r="D192" s="1" t="n"/>
      <c r="E192" s="1" t="n"/>
      <c r="F192" s="1" t="n"/>
      <c r="G192" s="1" t="n"/>
      <c r="H192" s="1" t="n"/>
      <c r="I192" s="1" t="n"/>
    </row>
    <row r="193">
      <c r="A193" s="1" t="n"/>
      <c r="B193" s="1" t="n"/>
      <c r="C193" s="1" t="n"/>
      <c r="D193" s="1" t="n"/>
      <c r="E193" s="1" t="n"/>
      <c r="F193" s="1" t="n"/>
      <c r="G193" s="1" t="n"/>
      <c r="H193" s="1" t="n"/>
      <c r="I193" s="1" t="n"/>
    </row>
    <row r="194">
      <c r="A194" s="1" t="n"/>
      <c r="B194" s="1" t="n"/>
      <c r="C194" s="1" t="n"/>
      <c r="D194" s="1" t="n"/>
      <c r="E194" s="1" t="n"/>
      <c r="F194" s="1" t="n"/>
      <c r="G194" s="1" t="n"/>
      <c r="H194" s="1" t="n"/>
      <c r="I194" s="1" t="n"/>
    </row>
    <row r="195">
      <c r="A195" s="1" t="n"/>
      <c r="B195" s="1" t="n"/>
      <c r="C195" s="1" t="n"/>
      <c r="D195" s="1" t="n"/>
      <c r="E195" s="1" t="n"/>
      <c r="F195" s="1" t="n"/>
      <c r="G195" s="1" t="n"/>
      <c r="H195" s="1" t="n"/>
      <c r="I195" s="1" t="n"/>
    </row>
    <row r="196">
      <c r="A196" s="1" t="n"/>
      <c r="B196" s="1" t="n"/>
      <c r="C196" s="1" t="n"/>
      <c r="D196" s="1" t="n"/>
      <c r="E196" s="1" t="n"/>
      <c r="F196" s="1" t="n"/>
      <c r="G196" s="1" t="n"/>
      <c r="H196" s="1" t="n"/>
      <c r="I196" s="1" t="n"/>
    </row>
    <row r="197">
      <c r="A197" s="1" t="n"/>
      <c r="B197" s="1" t="n"/>
      <c r="C197" s="1" t="n"/>
      <c r="D197" s="1" t="n"/>
      <c r="E197" s="1" t="n"/>
      <c r="F197" s="1" t="n"/>
      <c r="G197" s="1" t="n"/>
      <c r="H197" s="1" t="n"/>
      <c r="I197" s="1" t="n"/>
    </row>
    <row r="198">
      <c r="A198" s="1" t="n"/>
      <c r="B198" s="1" t="n"/>
      <c r="C198" s="1" t="n"/>
      <c r="D198" s="1" t="n"/>
      <c r="E198" s="1" t="n"/>
      <c r="F198" s="1" t="n"/>
      <c r="G198" s="1" t="n"/>
      <c r="H198" s="1" t="n"/>
      <c r="I198" s="1" t="n"/>
    </row>
    <row r="199">
      <c r="A199" s="1" t="n"/>
      <c r="B199" s="1" t="n"/>
      <c r="C199" s="1" t="n"/>
      <c r="D199" s="1" t="n"/>
      <c r="E199" s="1" t="n"/>
      <c r="F199" s="1" t="n"/>
      <c r="G199" s="1" t="n"/>
      <c r="H199" s="1" t="n"/>
      <c r="I199" s="1" t="n"/>
    </row>
    <row r="200">
      <c r="A200" s="1" t="n"/>
      <c r="B200" s="1" t="n"/>
      <c r="C200" s="1" t="n"/>
      <c r="D200" s="1" t="n"/>
      <c r="E200" s="1" t="n"/>
      <c r="F200" s="1" t="n"/>
      <c r="G200" s="1" t="n"/>
      <c r="H200" s="1" t="n"/>
      <c r="I200" s="1" t="n"/>
    </row>
    <row r="201">
      <c r="A201" s="1" t="n"/>
      <c r="B201" s="1" t="n"/>
      <c r="C201" s="1" t="n"/>
      <c r="D201" s="1" t="n"/>
      <c r="E201" s="1" t="n"/>
      <c r="F201" s="1" t="n"/>
      <c r="G201" s="1" t="n"/>
      <c r="H201" s="1" t="n"/>
      <c r="I201" s="1" t="n"/>
    </row>
    <row r="202">
      <c r="A202" s="1" t="n"/>
      <c r="B202" s="1" t="n"/>
      <c r="C202" s="1" t="n"/>
      <c r="D202" s="1" t="n"/>
      <c r="E202" s="1" t="n"/>
      <c r="F202" s="1" t="n"/>
      <c r="G202" s="1" t="n"/>
      <c r="H202" s="1" t="n"/>
      <c r="I202" s="1" t="n"/>
    </row>
    <row r="203">
      <c r="A203" s="1" t="n"/>
      <c r="B203" s="1" t="n"/>
      <c r="C203" s="1" t="n"/>
      <c r="D203" s="1" t="n"/>
      <c r="E203" s="1" t="n"/>
      <c r="F203" s="1" t="n"/>
      <c r="G203" s="1" t="n"/>
      <c r="H203" s="1" t="n"/>
      <c r="I203" s="1" t="n"/>
    </row>
    <row r="204">
      <c r="A204" s="1" t="n"/>
      <c r="B204" s="1" t="n"/>
      <c r="C204" s="1" t="n"/>
      <c r="D204" s="1" t="n"/>
      <c r="E204" s="1" t="n"/>
      <c r="F204" s="1" t="n"/>
      <c r="G204" s="1" t="n"/>
      <c r="H204" s="1" t="n"/>
      <c r="I204" s="1" t="n"/>
    </row>
    <row r="205">
      <c r="A205" s="1" t="n"/>
      <c r="B205" s="1" t="n"/>
      <c r="C205" s="1" t="n"/>
      <c r="D205" s="1" t="n"/>
      <c r="E205" s="1" t="n"/>
      <c r="F205" s="1" t="n"/>
      <c r="G205" s="1" t="n"/>
      <c r="H205" s="1" t="n"/>
      <c r="I205" s="1" t="n"/>
    </row>
    <row r="206">
      <c r="A206" s="1" t="n"/>
      <c r="B206" s="1" t="n"/>
      <c r="C206" s="1" t="n"/>
      <c r="D206" s="1" t="n"/>
      <c r="E206" s="1" t="n"/>
      <c r="F206" s="1" t="n"/>
      <c r="G206" s="1" t="n"/>
      <c r="H206" s="1" t="n"/>
      <c r="I206" s="1" t="n"/>
    </row>
    <row r="207">
      <c r="A207" s="1" t="n"/>
      <c r="B207" s="1" t="n"/>
      <c r="C207" s="1" t="n"/>
      <c r="D207" s="1" t="n"/>
      <c r="E207" s="1" t="n"/>
      <c r="F207" s="1" t="n"/>
      <c r="G207" s="1" t="n"/>
      <c r="H207" s="1" t="n"/>
      <c r="I207" s="1" t="n"/>
    </row>
    <row r="208">
      <c r="A208" s="1" t="n"/>
      <c r="B208" s="1" t="n"/>
      <c r="C208" s="1" t="n"/>
      <c r="D208" s="1" t="n"/>
      <c r="E208" s="1" t="n"/>
      <c r="F208" s="1" t="n"/>
      <c r="G208" s="1" t="n"/>
      <c r="H208" s="1" t="n"/>
      <c r="I208" s="1" t="n"/>
    </row>
    <row r="209">
      <c r="A209" s="1" t="n"/>
      <c r="B209" s="1" t="n"/>
      <c r="C209" s="1" t="n"/>
      <c r="D209" s="1" t="n"/>
      <c r="E209" s="1" t="n"/>
      <c r="F209" s="1" t="n"/>
      <c r="G209" s="1" t="n"/>
      <c r="H209" s="1" t="n"/>
      <c r="I209" s="1" t="n"/>
    </row>
    <row r="210">
      <c r="A210" s="1" t="n"/>
      <c r="B210" s="1" t="n"/>
      <c r="C210" s="1" t="n"/>
      <c r="D210" s="1" t="n"/>
      <c r="E210" s="1" t="n"/>
      <c r="F210" s="1" t="n"/>
      <c r="G210" s="1" t="n"/>
      <c r="H210" s="1" t="n"/>
      <c r="I210" s="1" t="n"/>
    </row>
    <row r="211">
      <c r="A211" s="1" t="n"/>
      <c r="B211" s="1" t="n"/>
      <c r="C211" s="1" t="n"/>
      <c r="D211" s="1" t="n"/>
      <c r="E211" s="1" t="n"/>
      <c r="F211" s="1" t="n"/>
      <c r="G211" s="1" t="n"/>
      <c r="H211" s="1" t="n"/>
      <c r="I211" s="1" t="n"/>
    </row>
    <row r="212">
      <c r="A212" s="1" t="n"/>
      <c r="B212" s="1" t="n"/>
      <c r="C212" s="1" t="n"/>
      <c r="D212" s="1" t="n"/>
      <c r="E212" s="1" t="n"/>
      <c r="F212" s="1" t="n"/>
      <c r="G212" s="1" t="n"/>
      <c r="H212" s="1" t="n"/>
      <c r="I212" s="1" t="n"/>
    </row>
    <row r="213">
      <c r="A213" s="1" t="n"/>
      <c r="B213" s="1" t="n"/>
      <c r="C213" s="1" t="n"/>
      <c r="D213" s="1" t="n"/>
      <c r="E213" s="1" t="n"/>
      <c r="F213" s="1" t="n"/>
      <c r="G213" s="1" t="n"/>
      <c r="H213" s="1" t="n"/>
      <c r="I213" s="1" t="n"/>
    </row>
    <row r="214">
      <c r="A214" s="1" t="n"/>
      <c r="B214" s="1" t="n"/>
      <c r="C214" s="1" t="n"/>
      <c r="D214" s="1" t="n"/>
      <c r="E214" s="1" t="n"/>
      <c r="F214" s="1" t="n"/>
      <c r="G214" s="1" t="n"/>
      <c r="H214" s="1" t="n"/>
      <c r="I214" s="1" t="n"/>
    </row>
    <row r="215">
      <c r="A215" s="1" t="n"/>
      <c r="B215" s="1" t="n"/>
      <c r="C215" s="1" t="n"/>
      <c r="D215" s="1" t="n"/>
      <c r="E215" s="1" t="n"/>
      <c r="F215" s="1" t="n"/>
      <c r="G215" s="1" t="n"/>
      <c r="H215" s="1" t="n"/>
      <c r="I215" s="1" t="n"/>
    </row>
    <row r="216">
      <c r="A216" s="1" t="n"/>
      <c r="B216" s="1" t="n"/>
      <c r="C216" s="1" t="n"/>
      <c r="D216" s="1" t="n"/>
      <c r="E216" s="1" t="n"/>
      <c r="F216" s="1" t="n"/>
      <c r="G216" s="1" t="n"/>
      <c r="H216" s="1" t="n"/>
      <c r="I216" s="1" t="n"/>
    </row>
    <row r="217">
      <c r="A217" s="1" t="n"/>
      <c r="B217" s="1" t="n"/>
      <c r="C217" s="1" t="n"/>
      <c r="D217" s="1" t="n"/>
      <c r="E217" s="1" t="n"/>
      <c r="F217" s="1" t="n"/>
      <c r="G217" s="1" t="n"/>
      <c r="H217" s="1" t="n"/>
      <c r="I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  <c r="I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  <c r="I219" s="1" t="n"/>
    </row>
    <row r="220">
      <c r="A220" s="1" t="n"/>
      <c r="B220" s="1" t="n"/>
      <c r="C220" s="1" t="n"/>
      <c r="D220" s="1" t="n"/>
      <c r="E220" s="1" t="n"/>
      <c r="F220" s="1" t="n"/>
      <c r="G220" s="1" t="n"/>
      <c r="H220" s="1" t="n"/>
      <c r="I220" s="1" t="n"/>
    </row>
  </sheetData>
  <mergeCells count="46">
    <mergeCell ref="B4:F4"/>
    <mergeCell ref="D35:H35"/>
    <mergeCell ref="D20:H20"/>
    <mergeCell ref="B9:H9"/>
    <mergeCell ref="D34:H34"/>
    <mergeCell ref="C44:H44"/>
    <mergeCell ref="D19:H19"/>
    <mergeCell ref="F50:H50"/>
    <mergeCell ref="D31:H31"/>
    <mergeCell ref="D22:H22"/>
    <mergeCell ref="D36:H36"/>
    <mergeCell ref="F47:H47"/>
    <mergeCell ref="D21:H21"/>
    <mergeCell ref="F56:H56"/>
    <mergeCell ref="D41:H41"/>
    <mergeCell ref="F58:H58"/>
    <mergeCell ref="B7:H7"/>
    <mergeCell ref="D32:H32"/>
    <mergeCell ref="F48:H48"/>
    <mergeCell ref="C40:D40"/>
    <mergeCell ref="F52:H52"/>
    <mergeCell ref="D17:H17"/>
    <mergeCell ref="D16:H16"/>
    <mergeCell ref="D43:H43"/>
    <mergeCell ref="F49:H49"/>
    <mergeCell ref="F57:H57"/>
    <mergeCell ref="D37:H37"/>
    <mergeCell ref="B11:H11"/>
    <mergeCell ref="F53:H53"/>
    <mergeCell ref="D18:H18"/>
    <mergeCell ref="B8:H8"/>
    <mergeCell ref="D30:H30"/>
    <mergeCell ref="D25:H25"/>
    <mergeCell ref="F54:H54"/>
    <mergeCell ref="D15:H15"/>
    <mergeCell ref="D24:H24"/>
    <mergeCell ref="D42:H42"/>
    <mergeCell ref="D33:H33"/>
    <mergeCell ref="D29:H29"/>
    <mergeCell ref="D23:H23"/>
    <mergeCell ref="B10:H10"/>
    <mergeCell ref="D14:H14"/>
    <mergeCell ref="F59:H59"/>
    <mergeCell ref="F55:H55"/>
    <mergeCell ref="D26:H26"/>
    <mergeCell ref="F51:H51"/>
  </mergeCells>
  <conditionalFormatting sqref="C36">
    <cfRule type="expression" priority="1" dxfId="0">
      <formula>$C$36&gt;0</formula>
    </cfRule>
  </conditionalFormatting>
  <conditionalFormatting sqref="C32">
    <cfRule type="expression" priority="2" dxfId="1">
      <formula>$C$32&gt;0</formula>
    </cfRule>
  </conditionalFormatting>
  <conditionalFormatting sqref="F47">
    <cfRule type="expression" priority="3" dxfId="2">
      <formula>ISNUMBER(SEARCH("CHECK",F47))</formula>
    </cfRule>
  </conditionalFormatting>
  <conditionalFormatting sqref="F48">
    <cfRule type="expression" priority="4" dxfId="2">
      <formula>ISNUMBER(SEARCH("CHECK",F48))</formula>
    </cfRule>
  </conditionalFormatting>
  <conditionalFormatting sqref="F49">
    <cfRule type="expression" priority="5" dxfId="2">
      <formula>ISNUMBER(SEARCH("CHECK",F49))</formula>
    </cfRule>
  </conditionalFormatting>
  <conditionalFormatting sqref="F50">
    <cfRule type="expression" priority="6" dxfId="2">
      <formula>ISNUMBER(SEARCH("CHECK",F50))</formula>
    </cfRule>
  </conditionalFormatting>
  <conditionalFormatting sqref="F51">
    <cfRule type="expression" priority="7" dxfId="2">
      <formula>ISNUMBER(SEARCH("CHECK",F51))</formula>
    </cfRule>
  </conditionalFormatting>
  <conditionalFormatting sqref="F52">
    <cfRule type="expression" priority="8" dxfId="2">
      <formula>ISNUMBER(SEARCH("CHECK",F52))</formula>
    </cfRule>
  </conditionalFormatting>
  <conditionalFormatting sqref="F53">
    <cfRule type="expression" priority="9" dxfId="2">
      <formula>ISNUMBER(SEARCH("CHECK",F53))</formula>
    </cfRule>
  </conditionalFormatting>
  <conditionalFormatting sqref="F54">
    <cfRule type="expression" priority="10" dxfId="2">
      <formula>ISNUMBER(SEARCH("CHECK",F54))</formula>
    </cfRule>
  </conditionalFormatting>
  <conditionalFormatting sqref="F55">
    <cfRule type="expression" priority="11" dxfId="2">
      <formula>ISNUMBER(SEARCH("CHECK",F55))</formula>
    </cfRule>
  </conditionalFormatting>
  <conditionalFormatting sqref="F56">
    <cfRule type="expression" priority="12" dxfId="2">
      <formula>ISNUMBER(SEARCH("CHECK",F56))</formula>
    </cfRule>
  </conditionalFormatting>
  <conditionalFormatting sqref="F57">
    <cfRule type="expression" priority="13" dxfId="2">
      <formula>ISNUMBER(SEARCH("CHECK",F57))</formula>
    </cfRule>
  </conditionalFormatting>
  <conditionalFormatting sqref="F58">
    <cfRule type="expression" priority="14" dxfId="2">
      <formula>ISNUMBER(SEARCH("CHECK",F58))</formula>
    </cfRule>
  </conditionalFormatting>
  <conditionalFormatting sqref="F59">
    <cfRule type="expression" priority="15" dxfId="2">
      <formula>ISNUMBER(SEARCH("CHECK",F59))</formula>
    </cfRule>
  </conditionalFormatting>
  <dataValidations count="5">
    <dataValidation sqref="C20" showDropDown="0" showInputMessage="0" showErrorMessage="1" allowBlank="0" error="Enter hours between 1 and 12" type="decimal" operator="between">
      <formula1>1</formula1>
      <formula2>12</formula2>
    </dataValidation>
    <dataValidation sqref="C21" showDropDown="0" showInputMessage="0" showErrorMessage="1" allowBlank="0" error="Enter a % between 0% and 100%" type="decimal" operator="between">
      <formula1>0</formula1>
      <formula2>1</formula2>
    </dataValidation>
    <dataValidation sqref="C16:C19" showDropDown="0" showInputMessage="0" showErrorMessage="1" allowBlank="0" error="Age 0-17" type="whole" operator="between">
      <formula1>0</formula1>
      <formula2>17</formula2>
    </dataValidation>
    <dataValidation sqref="C14" showDropDown="0" showInputMessage="0" showErrorMessage="1" allowBlank="0" error="Enter a valid date" type="date" operator="greaterThan">
      <formula1>45000</formula1>
    </dataValidation>
    <dataValidation sqref="C40" showDropDown="0" showInputMessage="0" showErrorMessage="0" allowBlank="0" type="list">
      <formula1>"A: Auckland + recovery night, then domestic to Christchurch,B: Direct into Christchurch (limited/seasonal),C: Auckland, same-day domestic to Christchurch"</formula1>
    </dataValidation>
  </dataValidations>
  <hyperlinks>
    <hyperlink xmlns:r="http://schemas.openxmlformats.org/officeDocument/2006/relationships" ref="B5" r:id="rId1"/>
    <hyperlink xmlns:r="http://schemas.openxmlformats.org/officeDocument/2006/relationships" ref="E47" r:id="rId2"/>
    <hyperlink xmlns:r="http://schemas.openxmlformats.org/officeDocument/2006/relationships" ref="E48" r:id="rId3"/>
    <hyperlink xmlns:r="http://schemas.openxmlformats.org/officeDocument/2006/relationships" ref="E49" r:id="rId4"/>
    <hyperlink xmlns:r="http://schemas.openxmlformats.org/officeDocument/2006/relationships" ref="E50" r:id="rId5"/>
    <hyperlink xmlns:r="http://schemas.openxmlformats.org/officeDocument/2006/relationships" ref="E51" r:id="rId6"/>
    <hyperlink xmlns:r="http://schemas.openxmlformats.org/officeDocument/2006/relationships" ref="E52" r:id="rId7"/>
    <hyperlink xmlns:r="http://schemas.openxmlformats.org/officeDocument/2006/relationships" ref="E53" r:id="rId8"/>
    <hyperlink xmlns:r="http://schemas.openxmlformats.org/officeDocument/2006/relationships" ref="E54" r:id="rId9"/>
    <hyperlink xmlns:r="http://schemas.openxmlformats.org/officeDocument/2006/relationships" ref="E55" r:id="rId10"/>
    <hyperlink xmlns:r="http://schemas.openxmlformats.org/officeDocument/2006/relationships" ref="E56" r:id="rId11"/>
    <hyperlink xmlns:r="http://schemas.openxmlformats.org/officeDocument/2006/relationships" ref="E57" r:id="rId12"/>
    <hyperlink xmlns:r="http://schemas.openxmlformats.org/officeDocument/2006/relationships" ref="E58" r:id="rId13"/>
    <hyperlink xmlns:r="http://schemas.openxmlformats.org/officeDocument/2006/relationships" ref="E59" r:id="rId14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5623B"/>
    <outlinePr summaryBelow="1" summaryRight="1"/>
    <pageSetUpPr fitToPage="1"/>
  </sheetPr>
  <dimension ref="A1:M40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20" customWidth="1" min="3" max="3"/>
    <col width="26" customWidth="1" min="4" max="4"/>
    <col width="16" customWidth="1" min="5" max="5"/>
    <col width="12" customWidth="1" min="6" max="6"/>
    <col width="8" customWidth="1" min="7" max="7"/>
    <col width="13" customWidth="1" min="8" max="8"/>
    <col width="52" customWidth="1" min="9" max="9"/>
    <col width="46" customWidth="1" min="10" max="10"/>
    <col width="36" customWidth="1" min="11" max="11"/>
    <col width="46" customWidth="1" min="12" max="12"/>
    <col width="18" customWidth="1" min="13" max="13"/>
    <col width="40" customWidth="1" min="14" max="14"/>
    <col width="13" customWidth="1" min="15" max="15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2" t="inlineStr">
        <is>
          <t>Free sample: Days 1-5 of the 21-day Christchurch to Queenstown route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>
      <c r="A3" s="1" t="n"/>
      <c r="B3" s="3" t="inlineStr">
        <is>
          <t>Days 1-5 of 21 · flags use your max driving hours from Start Here · full route at nzgiftfinder.com/trip-planner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</row>
    <row r="4">
      <c r="A4" s="1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</row>
    <row r="5" ht="32" customHeight="1">
      <c r="A5" s="25" t="inlineStr">
        <is>
          <t>Day</t>
        </is>
      </c>
      <c r="B5" s="25" t="inlineStr">
        <is>
          <t>Date</t>
        </is>
      </c>
      <c r="C5" s="25" t="inlineStr">
        <is>
          <t>From</t>
        </is>
      </c>
      <c r="D5" s="25" t="inlineStr">
        <is>
          <t>To / day trip</t>
        </is>
      </c>
      <c r="E5" s="25" t="inlineStr">
        <is>
          <t>Overnight</t>
        </is>
      </c>
      <c r="F5" s="25" t="inlineStr">
        <is>
          <t>Drive (buffered)</t>
        </is>
      </c>
      <c r="G5" s="25" t="inlineStr">
        <is>
          <t>km</t>
        </is>
      </c>
      <c r="H5" s="25" t="inlineStr">
        <is>
          <t>vs your max</t>
        </is>
      </c>
      <c r="I5" s="25" t="inlineStr">
        <is>
          <t>Stops &amp; kid-friendly activities</t>
        </is>
      </c>
      <c r="J5" s="25" t="inlineStr">
        <is>
          <t>Pacing note</t>
        </is>
      </c>
      <c r="K5" s="25" t="inlineStr">
        <is>
          <t>Seasonal / road check</t>
        </is>
      </c>
      <c r="L5" s="25" t="inlineStr">
        <is>
          <t>Source (drive time)</t>
        </is>
      </c>
      <c r="M5" s="25" t="inlineStr">
        <is>
          <t>Verify</t>
        </is>
      </c>
    </row>
    <row r="6" ht="78" customHeight="1">
      <c r="A6" s="28" t="n">
        <v>1</v>
      </c>
      <c r="B6" s="67">
        <f>'Start Here'!$C$14+A6-1</f>
        <v/>
      </c>
      <c r="C6" s="8" t="inlineStr">
        <is>
          <t>Christchurch Airport</t>
        </is>
      </c>
      <c r="D6" s="8" t="inlineStr">
        <is>
          <t>Christchurch</t>
        </is>
      </c>
      <c r="E6" s="23" t="inlineStr">
        <is>
          <t>Christchurch</t>
        </is>
      </c>
      <c r="F6" s="68">
        <f>IF(C6=D6,0,0.020833333333333332*(1+'Start Here'!$C$21))</f>
        <v/>
      </c>
      <c r="G6" s="31" t="n">
        <v>11</v>
      </c>
      <c r="H6" s="28">
        <f>IF(NOT(ISNUMBER(F6)),"check",IF(F6&gt;'Start Here'!$C$20/24+0.0001,"Over max",IF(F6&gt;=0.9*'Start Here'!$C$20/24,"Near limit","OK")))</f>
        <v/>
      </c>
      <c r="I6" s="23" t="inlineStr">
        <is>
          <t>Arrival day. Margaret Mahy Family Playground, Botanic Gardens, or the International Antarctic Centre (next to the airport). Early night.</t>
        </is>
      </c>
      <c r="J6" s="32" t="inlineStr">
        <is>
          <t>Arrival/jet-lag day: keep it light.</t>
        </is>
      </c>
      <c r="K6" s="32" t="inlineStr">
        <is>
          <t>-</t>
        </is>
      </c>
      <c r="L6" s="32" t="inlineStr">
        <is>
          <t>OSRM 18 min/11 km; Valhalla 27 min/11 km (both queried 9 Oct 2026). Planner = slower engine, rounded up to 5 min. Not Google Maps: confirm with the Maps link.</t>
        </is>
      </c>
      <c r="M6" s="26" t="inlineStr">
        <is>
          <t>Check on Google Maps</t>
        </is>
      </c>
    </row>
    <row r="7" ht="78" customHeight="1">
      <c r="A7" s="28" t="n">
        <v>2</v>
      </c>
      <c r="B7" s="67">
        <f>'Start Here'!$C$14+A7-1</f>
        <v/>
      </c>
      <c r="C7" s="8" t="inlineStr">
        <is>
          <t>Christchurch</t>
        </is>
      </c>
      <c r="D7" s="8" t="inlineStr">
        <is>
          <t>Kaikoura</t>
        </is>
      </c>
      <c r="E7" s="23" t="inlineStr">
        <is>
          <t>Kaikoura</t>
        </is>
      </c>
      <c r="F7" s="68">
        <f>IF(C7=D7,0,0.1111111111111111*(1+'Start Here'!$C$21))</f>
        <v/>
      </c>
      <c r="G7" s="31" t="n">
        <v>181</v>
      </c>
      <c r="H7" s="28">
        <f>IF(NOT(ISNUMBER(F7)),"check",IF(F7&gt;'Start Here'!$C$20/24+0.0001,"Over max",IF(F7&gt;=0.9*'Start Here'!$C$20/24,"Near limit","OK")))</f>
        <v/>
      </c>
      <c r="I7" s="23" t="inlineStr">
        <is>
          <t>Pick up rental car + child seats. Kaikoura Peninsula Walkway / Point Kean seal colony.</t>
        </is>
      </c>
      <c r="J7" s="32" t="inlineStr">
        <is>
          <t>Under 3h. Gentle first drive on the left-hand side.</t>
        </is>
      </c>
      <c r="K7" s="32" t="inlineStr">
        <is>
          <t>SH1 coast: occasional slip closures, check NZTA.</t>
        </is>
      </c>
      <c r="L7" s="32" t="inlineStr">
        <is>
          <t>OSRM 158 min/180 km; Valhalla 145 min/181 km (both queried 9 Oct 2026). Planner = slower engine, rounded up to 5 min. Not Google Maps: confirm with the Maps link.</t>
        </is>
      </c>
      <c r="M7" s="26" t="inlineStr">
        <is>
          <t>Check on Google Maps</t>
        </is>
      </c>
    </row>
    <row r="8" ht="78" customHeight="1">
      <c r="A8" s="28" t="n">
        <v>3</v>
      </c>
      <c r="B8" s="67">
        <f>'Start Here'!$C$14+A8-1</f>
        <v/>
      </c>
      <c r="C8" s="8" t="inlineStr">
        <is>
          <t>Kaikoura</t>
        </is>
      </c>
      <c r="D8" s="8" t="inlineStr">
        <is>
          <t>Kaikoura</t>
        </is>
      </c>
      <c r="E8" s="23" t="inlineStr">
        <is>
          <t>Kaikoura</t>
        </is>
      </c>
      <c r="F8" s="68">
        <f>IF(C8=D8,0,0.0*(1+'Start Here'!$C$21))</f>
        <v/>
      </c>
      <c r="G8" s="31" t="n">
        <v>0</v>
      </c>
      <c r="H8" s="28">
        <f>IF(NOT(ISNUMBER(F8)),"check",IF(F8&gt;'Start Here'!$C$20/24+0.0001,"Over max",IF(F8&gt;=0.9*'Start Here'!$C$20/24,"Near limit","OK")))</f>
        <v/>
      </c>
      <c r="I8" s="23" t="inlineStr">
        <is>
          <t>Whale Watch Kaikoura (NZ$185 adult / NZ$60 child 3-15; under-3s not allowed; weather-dependent).</t>
        </is>
      </c>
      <c r="J8" s="32" t="inlineStr">
        <is>
          <t>Rest day. If the boat is cancelled, retry on the morning of Day 4 (Blenheim is under 2h away).</t>
        </is>
      </c>
      <c r="K8" s="32" t="inlineStr">
        <is>
          <t>Sea conditions can cancel tours.</t>
        </is>
      </c>
      <c r="L8" s="32" t="inlineStr">
        <is>
          <t>No driving (rest day)</t>
        </is>
      </c>
      <c r="M8" s="23" t="inlineStr">
        <is>
          <t>-</t>
        </is>
      </c>
    </row>
    <row r="9" ht="78" customHeight="1">
      <c r="A9" s="28" t="n">
        <v>4</v>
      </c>
      <c r="B9" s="67">
        <f>'Start Here'!$C$14+A9-1</f>
        <v/>
      </c>
      <c r="C9" s="8" t="inlineStr">
        <is>
          <t>Kaikoura</t>
        </is>
      </c>
      <c r="D9" s="8" t="inlineStr">
        <is>
          <t>Blenheim</t>
        </is>
      </c>
      <c r="E9" s="23" t="inlineStr">
        <is>
          <t>Blenheim</t>
        </is>
      </c>
      <c r="F9" s="68">
        <f>IF(C9=D9,0,0.0763888888888889*(1+'Start Here'!$C$21))</f>
        <v/>
      </c>
      <c r="G9" s="31" t="n">
        <v>128</v>
      </c>
      <c r="H9" s="28">
        <f>IF(NOT(ISNUMBER(F9)),"check",IF(F9&gt;'Start Here'!$C$20/24+0.0001,"Over max",IF(F9&gt;=0.9*'Start Here'!$C$20/24,"Near limit","OK")))</f>
        <v/>
      </c>
      <c r="I9" s="23" t="inlineStr">
        <is>
          <t>Ohau Point seal lookout (north of Kaikoura), Blenheim parks and cafes.</t>
        </is>
      </c>
      <c r="J9" s="32" t="inlineStr">
        <is>
          <t>Splits Kaikoura-Nelson (3h30 non-stop) into two short days.</t>
        </is>
      </c>
      <c r="K9" s="32" t="inlineStr">
        <is>
          <t>SH1: check NZTA.</t>
        </is>
      </c>
      <c r="L9" s="32" t="inlineStr">
        <is>
          <t>OSRM 106 min/128 km; Valhalla 103 min/128 km (both queried 9 Oct 2026). Planner = slower engine, rounded up to 5 min. Not Google Maps: confirm with the Maps link.</t>
        </is>
      </c>
      <c r="M9" s="26" t="inlineStr">
        <is>
          <t>Check on Google Maps</t>
        </is>
      </c>
    </row>
    <row r="10" ht="78" customHeight="1">
      <c r="A10" s="28" t="n">
        <v>5</v>
      </c>
      <c r="B10" s="67">
        <f>'Start Here'!$C$14+A10-1</f>
        <v/>
      </c>
      <c r="C10" s="8" t="inlineStr">
        <is>
          <t>Blenheim</t>
        </is>
      </c>
      <c r="D10" s="8" t="inlineStr">
        <is>
          <t>Nelson</t>
        </is>
      </c>
      <c r="E10" s="23" t="inlineStr">
        <is>
          <t>Nelson</t>
        </is>
      </c>
      <c r="F10" s="68">
        <f>IF(C10=D10,0,0.0763888888888889*(1+'Start Here'!$C$21))</f>
        <v/>
      </c>
      <c r="G10" s="31" t="n">
        <v>115</v>
      </c>
      <c r="H10" s="28">
        <f>IF(NOT(ISNUMBER(F10)),"check",IF(F10&gt;'Start Here'!$C$20/24+0.0001,"Over max",IF(F10&gt;=0.9*'Start Here'!$C$20/24,"Near limit","OK")))</f>
        <v/>
      </c>
      <c r="I10" s="23" t="inlineStr">
        <is>
          <t>Pelorus Bridge stop (on SH6), Tahunanui Beach in the evening.</t>
        </is>
      </c>
      <c r="J10" s="32" t="inlineStr">
        <is>
          <t>Short leg. Book 2 nights in Nelson so bags stay put.</t>
        </is>
      </c>
      <c r="K10" s="32" t="inlineStr">
        <is>
          <t>SH6: check NZTA.</t>
        </is>
      </c>
      <c r="L10" s="32" t="inlineStr">
        <is>
          <t>OSRM 106 min/115 km; Valhalla 95 min/115 km (both queried 9 Oct 2026). Planner = slower engine, rounded up to 5 min. Not Google Maps: confirm with the Maps link.</t>
        </is>
      </c>
      <c r="M10" s="26" t="inlineStr">
        <is>
          <t>Check on Google Maps</t>
        </is>
      </c>
    </row>
    <row r="11">
      <c r="C11" s="69" t="inlineStr">
        <is>
          <t>Totals (Days 1-5)</t>
        </is>
      </c>
      <c r="F11" s="70">
        <f>SUM(F6:F10)</f>
        <v/>
      </c>
      <c r="G11" s="69">
        <f>SUM(G6:G10)</f>
        <v/>
      </c>
      <c r="H11" s="69">
        <f>COUNTIF(H6:H10,"Over max")&amp;" over"</f>
        <v/>
      </c>
    </row>
    <row r="12"/>
    <row r="13" ht="36" customHeight="1">
      <c r="A13" s="71" t="inlineStr">
        <is>
          <t>Drive times are the slower of two open routing engines (OSRM, Valhalla), rounded up to 5 min; the source for each leg is in column L and every leg has a 'Check on Google Maps' link. Confirm close to your travel date.</t>
        </is>
      </c>
    </row>
    <row r="14"/>
    <row r="15" ht="62" customHeight="1">
      <c r="A15" s="72" t="inlineStr">
        <is>
          <t>FREE SAMPLE: Days 1-5 only (Christchurch &gt; Kaikoura &gt; Blenheim &gt; Nelson). The full 21-day planner (Christchurch to Queenstown) adds the editable Day-by-Day plan, a Budget in NZ$ + your currency, named family stays and activity prices with sources, Bookings &amp; Seasonal Checks, and a Packing List: nzgiftfinder.com/trip-planner</t>
        </is>
      </c>
    </row>
    <row r="16">
      <c r="A16" s="73" t="inlineStr">
        <is>
          <t>Get the full 21-day planner: nzgiftfinder.com/trip-planner</t>
        </is>
      </c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</sheetData>
  <mergeCells count="2">
    <mergeCell ref="A13:L13"/>
    <mergeCell ref="A15:L15"/>
  </mergeCells>
  <conditionalFormatting sqref="A6:M10">
    <cfRule type="expression" priority="1" dxfId="1">
      <formula>$H6="Over max"</formula>
    </cfRule>
    <cfRule type="expression" priority="2" dxfId="2">
      <formula>$H6="Near limit"</formula>
    </cfRule>
  </conditionalFormatting>
  <hyperlinks>
    <hyperlink xmlns:r="http://schemas.openxmlformats.org/officeDocument/2006/relationships" ref="M6" r:id="rId1"/>
    <hyperlink xmlns:r="http://schemas.openxmlformats.org/officeDocument/2006/relationships" ref="M7" r:id="rId2"/>
    <hyperlink xmlns:r="http://schemas.openxmlformats.org/officeDocument/2006/relationships" ref="M9" r:id="rId3"/>
    <hyperlink xmlns:r="http://schemas.openxmlformats.org/officeDocument/2006/relationships" ref="M10" r:id="rId4"/>
    <hyperlink xmlns:r="http://schemas.openxmlformats.org/officeDocument/2006/relationships" ref="A16" r:id="rId5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2026-10-09T09:15:27Z</dcterms:created>
  <dcterms:modified xmlns:dcterms="http://purl.org/dc/terms/" xmlns:xsi="http://www.w3.org/2001/XMLSchema-instance" xsi:type="dcterms:W3CDTF">2026-10-09T09:17:44Z</dcterms:modified>
</cp:coreProperties>
</file>